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C:\Users\klkatchel\Coronado Curragh Pty Ltd\Sustainability - Sustainability Report - 2021 Sustainability Report\_FINAL DOCUMENTS\"/>
    </mc:Choice>
  </mc:AlternateContent>
  <xr:revisionPtr revIDLastSave="2255" documentId="8_{F8223B09-0F4B-4253-A13C-843F8EFBE5AC}" xr6:coauthVersionLast="45" xr6:coauthVersionMax="47" xr10:uidLastSave="{342B0693-FF97-49FB-B1C2-1900686581F5}"/>
  <bookViews>
    <workbookView xWindow="28680" yWindow="-120" windowWidth="29040" windowHeight="15840" tabRatio="801" activeTab="11" xr2:uid="{00000000-000D-0000-FFFF-FFFF00000000}"/>
  </bookViews>
  <sheets>
    <sheet name="Cover" sheetId="13" r:id="rId1"/>
    <sheet name="Materiality" sheetId="14" r:id="rId2"/>
    <sheet name="Data Contents" sheetId="4" r:id="rId3"/>
    <sheet name="Operational" sheetId="5" r:id="rId4"/>
    <sheet name="Safety &amp; Health" sheetId="8" r:id="rId5"/>
    <sheet name="People" sheetId="10" r:id="rId6"/>
    <sheet name="Community" sheetId="7" r:id="rId7"/>
    <sheet name="Environment" sheetId="16" r:id="rId8"/>
    <sheet name="Energy &amp; GHG" sheetId="1" r:id="rId9"/>
    <sheet name="Key Stats" sheetId="11" state="hidden" r:id="rId10"/>
    <sheet name="Corporate and Financial" sheetId="9" r:id="rId11"/>
    <sheet name="Reporting Framework" sheetId="15" r:id="rId12"/>
  </sheets>
  <definedNames>
    <definedName name="_xlnm.Print_Area" localSheetId="1">Materiality!$A$1:$A$59</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27" i="1" l="1"/>
  <c r="E27" i="1"/>
  <c r="F27" i="1"/>
  <c r="C27" i="1"/>
  <c r="D22" i="1"/>
  <c r="E22" i="1"/>
  <c r="F22" i="1"/>
  <c r="C22" i="1"/>
  <c r="C6" i="5"/>
  <c r="D89" i="16"/>
  <c r="C89" i="16"/>
  <c r="F80" i="16"/>
  <c r="E80" i="16"/>
  <c r="D80" i="16"/>
  <c r="C80" i="16"/>
  <c r="F75" i="16"/>
  <c r="E75" i="16"/>
  <c r="D75" i="16"/>
  <c r="C75" i="16"/>
  <c r="D69" i="16"/>
  <c r="C69" i="16"/>
  <c r="D64" i="16"/>
  <c r="C64" i="16"/>
  <c r="F59" i="16"/>
  <c r="E59" i="16"/>
  <c r="D59" i="16"/>
  <c r="C59" i="16"/>
  <c r="F53" i="16"/>
  <c r="E53" i="16"/>
  <c r="D53" i="16"/>
  <c r="C53" i="16"/>
  <c r="F48" i="16"/>
  <c r="E48" i="16"/>
  <c r="D48" i="16"/>
  <c r="C48" i="16"/>
  <c r="D43" i="16"/>
  <c r="C43" i="16"/>
  <c r="D33" i="16"/>
  <c r="C33" i="16"/>
  <c r="F28" i="16"/>
  <c r="E28" i="16"/>
  <c r="D28" i="16"/>
  <c r="C28" i="16"/>
  <c r="F20" i="16"/>
  <c r="E20" i="16"/>
  <c r="D20" i="16"/>
  <c r="C20" i="16"/>
  <c r="F15" i="16"/>
  <c r="E15" i="16"/>
  <c r="D15" i="16"/>
  <c r="C15" i="16"/>
  <c r="F10" i="16"/>
  <c r="E10" i="16"/>
  <c r="D10" i="16"/>
  <c r="C10" i="16"/>
  <c r="F42" i="9" l="1"/>
  <c r="C31" i="9"/>
  <c r="C15" i="9"/>
  <c r="E9" i="11"/>
  <c r="D15" i="7"/>
  <c r="Q8" i="7"/>
  <c r="L8" i="7"/>
  <c r="Q7" i="7"/>
  <c r="L7" i="7"/>
  <c r="G7" i="7"/>
  <c r="F49" i="5"/>
  <c r="E49" i="5"/>
  <c r="C49" i="5"/>
  <c r="D48" i="5"/>
  <c r="D49" i="5" s="1"/>
  <c r="F40" i="5"/>
  <c r="E40" i="5"/>
  <c r="D40" i="5"/>
  <c r="C40" i="5"/>
  <c r="D39" i="5"/>
  <c r="C31" i="5"/>
  <c r="F24" i="5"/>
  <c r="E24" i="5"/>
  <c r="D24" i="5"/>
  <c r="C24" i="5"/>
  <c r="D23" i="5"/>
  <c r="D22" i="5"/>
  <c r="D21" i="5"/>
  <c r="F17" i="5"/>
  <c r="E17" i="5"/>
  <c r="D17" i="5"/>
  <c r="C17" i="5"/>
  <c r="G9" i="5"/>
  <c r="F9" i="5"/>
  <c r="G8" i="5"/>
  <c r="F8" i="5"/>
  <c r="G7" i="5"/>
  <c r="F7" i="5"/>
  <c r="G6" i="5"/>
  <c r="F6" i="5"/>
</calcChain>
</file>

<file path=xl/sharedStrings.xml><?xml version="1.0" encoding="utf-8"?>
<sst xmlns="http://schemas.openxmlformats.org/spreadsheetml/2006/main" count="1478" uniqueCount="648">
  <si>
    <t>Sustainability Databook</t>
  </si>
  <si>
    <t>This Sustainability databook summarises our key</t>
  </si>
  <si>
    <t>performance information for calendar years 2018-2021.</t>
  </si>
  <si>
    <t>It accompanies our 2021 sustainability disclosures and</t>
  </si>
  <si>
    <t xml:space="preserve">forms part of our reporting suite which includes our </t>
  </si>
  <si>
    <t>2021 Sustainability report.</t>
  </si>
  <si>
    <t>Coronado Global Resources Inc.</t>
  </si>
  <si>
    <t>Data Contents</t>
  </si>
  <si>
    <t>Materiality</t>
  </si>
  <si>
    <t>Sustainability Reporting Frameworks</t>
  </si>
  <si>
    <t xml:space="preserve">Coronado continues to evolve its sustainability reporting and disclosures. We believe greater transparency builds trust with our stakeholders and is necessary to achieving better environmental, social and economic outcomes. </t>
  </si>
  <si>
    <t xml:space="preserve">The Global Reporting Initiative (GRI) Reporting Framework is a widely accepted framework for reporting on an organisation’s economic, environmental, and social performance. We have adopted the GRI framework (core option), however we have not register our report through the GRI Sustainability Disclosure Database. </t>
  </si>
  <si>
    <t xml:space="preserve">In developing the Sustainability Report, Coronado also considers the Mining Principles of the International Council on Mining and Metals (ICMM). </t>
  </si>
  <si>
    <t xml:space="preserve">We further recognise the importance of the United Nations Sustainable Development Goals (SDGs) in achieving a better and more sustainable future for all. </t>
  </si>
  <si>
    <t>We continue to review frameworks, such as the Towards Sustainable Mining (TSM) standard recently adopted by the Minerals Council of Australia and we have partially reported against the Taskforce on Climate-related Financial Disclosures (TCFD). In future years we will continue to work towards improving our sustainability disclosures so that they better align with these international standards and frameworks.</t>
  </si>
  <si>
    <t>GRI Reporting Principles for defining report content:</t>
  </si>
  <si>
    <t xml:space="preserve">Coronado have incorporated the following aspects of the GRI Reporting Principles for the development of our Sustainability Report. </t>
  </si>
  <si>
    <t xml:space="preserve">• Stakeholder inclusiveness: The report’s content reflects topics that have been identified through the internal materiality assessment process, which incorporates views from various internal and external stakeholders. </t>
  </si>
  <si>
    <t xml:space="preserve">• Sustainability context: Coronado’s commitment to sustainability has been addressed throughout the report with reference to our overall business strategy, focussing on safety and people, environmental performance, governance, short and long term financial performance, and community partnerships. </t>
  </si>
  <si>
    <t xml:space="preserve">• Materiality: Coronado conducted an internal materiality assessment to obtain insights into key risks and opportunities. </t>
  </si>
  <si>
    <t>• Completeness: Information within this report relates to our business operations and our material topics for the reporting period.</t>
  </si>
  <si>
    <t>International Council on Mining and Metals (ICMM) Mining Principles:</t>
  </si>
  <si>
    <t>Coronado looks to the ten ICMM’s Mining Principles for leading practice guidance on environmental, social and governance requirements for the mining and metals industry. The ICMM’s principles for sustainable development set performance expectations on key aspects such as ethical business, decision-making, human rights, risk management, health and safety, environmental performance, conversation of biodiversity, responsible production, social performance and stakeholder engagement. Over time, Coronado aims to expand it's governance over a broad range of sustainability issues at the corporate, operational, and Board levels to incorporate the ICMM expectations through the introduction of additional policies, frameworks and targets.</t>
  </si>
  <si>
    <t>Sustainable Development Goals (SDGs)</t>
  </si>
  <si>
    <t xml:space="preserve">The 17 SDGs were adopted by all United Nations Member States in 2015 as a universal agenda for equitable, socially inclusive, and environmentally sustainable economic development by 2030. Although governments formally committed to the SDGs, it can only be achieved through partnership with various stakeholders including the mining and metals industry. </t>
  </si>
  <si>
    <t>Although mining contributes to a large number of SDGs, Coronado has identified the following seven SDGs to which we can contribute the most in the countries in which we operate.</t>
  </si>
  <si>
    <t>Materiality Assessment</t>
  </si>
  <si>
    <t>Materiality is the principle of defining the social and environmental topics that matter most to our business and our stakeholders. Our materiality process is evolving in line with principles drawn from the GRI reporting principles on materiality but also takes into account general directions on non-financial reporting on ESG risks.</t>
  </si>
  <si>
    <t>Coronado considers the impact that our business has on the economy, environment and society; and the impact that various issues could have on our organisation and its sustainability using the following four steps.</t>
  </si>
  <si>
    <t xml:space="preserve">Step 1: Identification – Material topics were identified through a desktop review of a variety of sources including our business strategy risk register, industry trends, legislation, peer benchmarking and media review. This identification process was informed by interviews with key internal stakeholders. </t>
  </si>
  <si>
    <t xml:space="preserve">Step 2: Prioritisation – Material topics were prioritised according to our analysis of how important and how impactful the topic is to Coronado’s business internally; and according to what degree Coronado can impact that topic externally through our activities. </t>
  </si>
  <si>
    <t xml:space="preserve">Step 3: Validation – Internal validation of material topics by the Executive Leadership team. External validation of material topics may be pursued in future reporting periods to ensure our internal identification and prioritisation process remains valid. </t>
  </si>
  <si>
    <t xml:space="preserve">Step 4: Review and report – Review and reporting of material topics for our Sustainability Report to ensure key topics are allocated sufficient breadth and depth in our reporting, as guided by the GRI standards and to meet our objective of transparent reporting. </t>
  </si>
  <si>
    <t>Stakeholder identification</t>
  </si>
  <si>
    <t xml:space="preserve">We identify relevant stakeholder groups, and then identify key internal contacts who can provide meaningful input on both internal and external stakeholders perspectives on key sustainability matters. Coronado will continue to develop this process to include formal materiality surveys in the future. </t>
  </si>
  <si>
    <t>Material issues</t>
  </si>
  <si>
    <t>Our materiality process provides us with insight into risks and opportunities. Coronado continues to develop its materiality process to track and manage ongoing issues and identify emerging ones.</t>
  </si>
  <si>
    <t>Each year we identify the key topics that are material to Coronado using the above steps, followed by combining, clustering and prioritising the stakeholder input received and the material topics identified. We have also assessed the impact our activities have on the economy, the environment and society.  The material topics are published in the annual Sustainability Report.</t>
  </si>
  <si>
    <t xml:space="preserve">We proactively manage these risks to ensure we achieve and maintain a sustainable business that serves our key stakeholders including our customers, suppliers, shareholders, employees, governments, regulators and the communities in which we operate. </t>
  </si>
  <si>
    <t>Home</t>
  </si>
  <si>
    <t>OPERATIONAL</t>
  </si>
  <si>
    <t>Performance metrics</t>
  </si>
  <si>
    <t>Overview</t>
  </si>
  <si>
    <t>Saleable Production</t>
  </si>
  <si>
    <t>Saleable Production - Metallurgical Coal</t>
  </si>
  <si>
    <t>Saleable Production - Met Coal</t>
  </si>
  <si>
    <t>Saleable Production - Thermal Coal</t>
  </si>
  <si>
    <t>Reserves</t>
  </si>
  <si>
    <t>Resources</t>
  </si>
  <si>
    <t>SAFETY AND HEALTH</t>
  </si>
  <si>
    <t>Fatal Incidents</t>
  </si>
  <si>
    <t>Total recordable injuries</t>
  </si>
  <si>
    <t>Total Recordable Injuries</t>
  </si>
  <si>
    <t>Lost time injuries (LTI)</t>
  </si>
  <si>
    <t>LTIs</t>
  </si>
  <si>
    <t>Number of recordable work-related injuries</t>
  </si>
  <si>
    <t>Work Related Injuries</t>
  </si>
  <si>
    <t>Number of hours worked</t>
  </si>
  <si>
    <t>Hours worked</t>
  </si>
  <si>
    <t>PEOPLE</t>
  </si>
  <si>
    <t>Workforce headcount</t>
  </si>
  <si>
    <t>Headcount</t>
  </si>
  <si>
    <t>Employment - new</t>
  </si>
  <si>
    <t>Employment - turnover</t>
  </si>
  <si>
    <t>Employment - parental leave</t>
  </si>
  <si>
    <t>Employee Training - Average Hours</t>
  </si>
  <si>
    <t>Employee training</t>
  </si>
  <si>
    <t>Diversity and Equal opportunity</t>
  </si>
  <si>
    <t>COMMUNITY</t>
  </si>
  <si>
    <t>Community contributions</t>
  </si>
  <si>
    <t>Contributions</t>
  </si>
  <si>
    <t>Financial and in-kind political contributions</t>
  </si>
  <si>
    <t>Employees in our local community</t>
  </si>
  <si>
    <t>ENVIRONMENT</t>
  </si>
  <si>
    <t>Water Management</t>
  </si>
  <si>
    <t>Water consumption by source – Surface water</t>
  </si>
  <si>
    <t>Consumption - Surface water</t>
  </si>
  <si>
    <t>Water consumption by source – Groundwater</t>
  </si>
  <si>
    <t>Consumption - Groundwater</t>
  </si>
  <si>
    <t>Water consumption by source – Recycled/reclaimed water</t>
  </si>
  <si>
    <t>Consumption - Recycled/reclaimed water</t>
  </si>
  <si>
    <t>Total water consumed - Freshwater</t>
  </si>
  <si>
    <t>Consumed - Freshwater</t>
  </si>
  <si>
    <t>Total water consumed - Recycled/reclaimed</t>
  </si>
  <si>
    <t>Consumed - Recycled/reclaimed</t>
  </si>
  <si>
    <t>Water discharged - to surface water or injected in wells</t>
  </si>
  <si>
    <t>Discharged - to surface water or injected in wells</t>
  </si>
  <si>
    <t>Water provided to third parties</t>
  </si>
  <si>
    <t>Provided to third parties</t>
  </si>
  <si>
    <t>Water intensity</t>
  </si>
  <si>
    <t>Biodiversity, rehabilitation and land use</t>
  </si>
  <si>
    <t>Land owned, leased or managed</t>
  </si>
  <si>
    <t>Owned, leased or managed</t>
  </si>
  <si>
    <t>Land disturbed by mining activities</t>
  </si>
  <si>
    <t>Disturbed by mining activities</t>
  </si>
  <si>
    <t>Land rehabilitated</t>
  </si>
  <si>
    <t>Rehabilitated</t>
  </si>
  <si>
    <t>Land rehabilitated in the reporting period</t>
  </si>
  <si>
    <t>Land Rehabilitated in the reporting period</t>
  </si>
  <si>
    <t>Land protected or restored</t>
  </si>
  <si>
    <t>Protected or restored</t>
  </si>
  <si>
    <t xml:space="preserve">Land leased for agriculture </t>
  </si>
  <si>
    <t>Leased for agriculture</t>
  </si>
  <si>
    <t>Waste management</t>
  </si>
  <si>
    <t>Waste directed to disposal</t>
  </si>
  <si>
    <t>Directed to disposal</t>
  </si>
  <si>
    <t>Waste diverted from disposal</t>
  </si>
  <si>
    <t>Diverted from disposal</t>
  </si>
  <si>
    <t>Waste directed to disposal (%)</t>
  </si>
  <si>
    <t>Directed to disposal (%)</t>
  </si>
  <si>
    <t>Waste diverted from disposal (%)</t>
  </si>
  <si>
    <t>Diverted from disposal (%)</t>
  </si>
  <si>
    <t>Air Quality</t>
  </si>
  <si>
    <t>PM10 emissions</t>
  </si>
  <si>
    <t>ENERGY &amp; GHG</t>
  </si>
  <si>
    <t>GHG emissions</t>
  </si>
  <si>
    <t>Scope 1</t>
  </si>
  <si>
    <t>Scope 2</t>
  </si>
  <si>
    <t>GHG emissions intensity</t>
  </si>
  <si>
    <t>Energy consumed &amp; produced</t>
  </si>
  <si>
    <t>Total fuel consumption from non-renewable sources</t>
  </si>
  <si>
    <t>Fuel consumption from non-renewable sources</t>
  </si>
  <si>
    <t>Total fuel consumption from renewable sources</t>
  </si>
  <si>
    <t>Fuel consumption from renewable sources</t>
  </si>
  <si>
    <t>Total Energy Consumed</t>
  </si>
  <si>
    <t>Energy consumed</t>
  </si>
  <si>
    <t>Energy produced (Metallurgical Coal)</t>
  </si>
  <si>
    <t>Energy produced (Met coal)</t>
  </si>
  <si>
    <t>Energy produced (Thermal Coal)</t>
  </si>
  <si>
    <t>Energy produced (thermal coal)</t>
  </si>
  <si>
    <t>CORPORATE AND FINANCIAL</t>
  </si>
  <si>
    <t>EBITDA</t>
  </si>
  <si>
    <t>Cashflow</t>
  </si>
  <si>
    <t>FY Performance Summary</t>
  </si>
  <si>
    <t>Group Sales Mix</t>
  </si>
  <si>
    <t>Sales Mix</t>
  </si>
  <si>
    <t>Group Sales Mix (revenue)</t>
  </si>
  <si>
    <t>Sales Mix (revenue)</t>
  </si>
  <si>
    <t>Group Export Ratio (sales volume)</t>
  </si>
  <si>
    <t>Metallurgical Coal realised price</t>
  </si>
  <si>
    <t>Met Coal realised price</t>
  </si>
  <si>
    <t>Saleable Production (Mt)</t>
  </si>
  <si>
    <t>Sales Volumes</t>
  </si>
  <si>
    <t>Revenue ($m)</t>
  </si>
  <si>
    <t>Revenue</t>
  </si>
  <si>
    <t>Capital Expenditure</t>
  </si>
  <si>
    <t>Capex</t>
  </si>
  <si>
    <t>Mining Cost Per Tonne Sold</t>
  </si>
  <si>
    <t>Cost per tonne sold</t>
  </si>
  <si>
    <t>Total Sales by Region</t>
  </si>
  <si>
    <t>Sales by Region</t>
  </si>
  <si>
    <t>Total Economic Contribution</t>
  </si>
  <si>
    <t>Memberships and Associations</t>
  </si>
  <si>
    <t>REPORTING FRAMEWORK</t>
  </si>
  <si>
    <t>Global Reporting Initiative (GRI) Index</t>
  </si>
  <si>
    <t>Reporting Framework</t>
  </si>
  <si>
    <t>Operational Overview</t>
  </si>
  <si>
    <t>Region</t>
  </si>
  <si>
    <r>
      <t>Approximate area km</t>
    </r>
    <r>
      <rPr>
        <b/>
        <vertAlign val="superscript"/>
        <sz val="8"/>
        <color theme="0"/>
        <rFont val="Arial"/>
        <family val="2"/>
      </rPr>
      <t>2</t>
    </r>
  </si>
  <si>
    <t>Year opened</t>
  </si>
  <si>
    <t>Year acquired</t>
  </si>
  <si>
    <t>Reserves Mt</t>
  </si>
  <si>
    <t>2021     Resources Mt</t>
  </si>
  <si>
    <t>Curragh - located in the Bowen Basin, Central Queensland</t>
  </si>
  <si>
    <t>Australia</t>
  </si>
  <si>
    <t>Buchanan - near town of Oakwood in Buchanan County, Virginia, within the CAPP geological province</t>
  </si>
  <si>
    <t>United States</t>
  </si>
  <si>
    <t>Logan - Boone, Logan, Wyoming Counties in southern West Virginia, within the CAPP geological province</t>
  </si>
  <si>
    <t>Greenbrier - Greenbrier and Nicholas Counties of West Virginia, within the CAPP geological province</t>
  </si>
  <si>
    <t>Metrics</t>
  </si>
  <si>
    <t>Unit</t>
  </si>
  <si>
    <t>– Curragh</t>
  </si>
  <si>
    <t>Mt</t>
  </si>
  <si>
    <t>– Greenbrier</t>
  </si>
  <si>
    <t>– Logan</t>
  </si>
  <si>
    <t>– Buchanan</t>
  </si>
  <si>
    <t>Total</t>
  </si>
  <si>
    <t>Reserves (Reserves are on a ROM basis 7.5 moisture for Curragh and air dried basis for the U.S.)</t>
  </si>
  <si>
    <t>– Mon Valley</t>
  </si>
  <si>
    <t>ND</t>
  </si>
  <si>
    <t>– Other</t>
  </si>
  <si>
    <t>Group</t>
  </si>
  <si>
    <t>Resources (Inclusive of reserves)</t>
  </si>
  <si>
    <t>Safety &amp; Health – performance data</t>
  </si>
  <si>
    <t>– Australian Operations</t>
  </si>
  <si>
    <t>– U.S. Operations</t>
  </si>
  <si>
    <t>– Australian Operations - TRIFR (1)</t>
  </si>
  <si>
    <r>
      <t xml:space="preserve">– U.S. Operations - TRIR </t>
    </r>
    <r>
      <rPr>
        <vertAlign val="superscript"/>
        <sz val="8"/>
        <color theme="1"/>
        <rFont val="Arial"/>
        <family val="2"/>
      </rPr>
      <t>(2)</t>
    </r>
  </si>
  <si>
    <t>Lost Time Injuries</t>
  </si>
  <si>
    <t>– Australian Operations - LTI (3)</t>
  </si>
  <si>
    <r>
      <t xml:space="preserve">– U.S. Operations - NFDL </t>
    </r>
    <r>
      <rPr>
        <vertAlign val="superscript"/>
        <sz val="8"/>
        <color theme="1"/>
        <rFont val="Arial"/>
        <family val="2"/>
      </rPr>
      <t>(4)</t>
    </r>
  </si>
  <si>
    <t>Footnotes:</t>
  </si>
  <si>
    <t xml:space="preserve">(1) Total Recordable Injury Frequency Rate (TRIFR), is the number of fatalities, lost time injuries, restricted work cases or substitute work or other injuries requiring medical treatment multiplied by 1 million divided by total employees hours worked. </t>
  </si>
  <si>
    <t>(2) Total Recordable Incident Rate (TRIR) is a mathematical computation that takes into account how many MHSA recordable incidents a company has, multiplied by 200,000 divided by total number of hours worked. It is typically presented on a 12 month calendar basis.</t>
  </si>
  <si>
    <t>(3) Lost time injury (LTI) means an injury resulting in an injured person being unable to work the next day or a longer period, whether they are rostered to work or not.</t>
  </si>
  <si>
    <t>(4) NONFATAL, DAYS LOST (NFDL) cases means occupational injuries that result in loss of one or more days from the employee's scheduled work, or days of limited or restricted activity while at work.</t>
  </si>
  <si>
    <t>People &amp; Culture – performance data</t>
  </si>
  <si>
    <r>
      <t>2021</t>
    </r>
    <r>
      <rPr>
        <b/>
        <vertAlign val="superscript"/>
        <sz val="8"/>
        <color theme="0"/>
        <rFont val="Arial"/>
        <family val="2"/>
      </rPr>
      <t xml:space="preserve"> (1)</t>
    </r>
  </si>
  <si>
    <r>
      <t>2020</t>
    </r>
    <r>
      <rPr>
        <b/>
        <vertAlign val="superscript"/>
        <sz val="8"/>
        <color theme="0"/>
        <rFont val="Arial"/>
        <family val="2"/>
      </rPr>
      <t xml:space="preserve"> (1)</t>
    </r>
  </si>
  <si>
    <t>Employees</t>
  </si>
  <si>
    <t>Contractors</t>
  </si>
  <si>
    <t>– Curragh / Brisbane</t>
  </si>
  <si>
    <t>– Beckley / Connecticut</t>
  </si>
  <si>
    <t>Coronado Group total number</t>
  </si>
  <si>
    <t>Employment - New</t>
  </si>
  <si>
    <t>Gender</t>
  </si>
  <si>
    <t>Age group</t>
  </si>
  <si>
    <t>Female</t>
  </si>
  <si>
    <t>Male</t>
  </si>
  <si>
    <t>&lt;30 years</t>
  </si>
  <si>
    <t>30–50 years</t>
  </si>
  <si>
    <t>&gt;50 years</t>
  </si>
  <si>
    <t>– Australian Operations total number</t>
  </si>
  <si>
    <t>– Australian Operations percentage</t>
  </si>
  <si>
    <t>– U.S. Operations total number</t>
  </si>
  <si>
    <t>– U.S. Operations percentage</t>
  </si>
  <si>
    <t>Total number of new employees</t>
  </si>
  <si>
    <r>
      <t xml:space="preserve">Employment - Turnover </t>
    </r>
    <r>
      <rPr>
        <b/>
        <vertAlign val="superscript"/>
        <sz val="8"/>
        <color theme="0"/>
        <rFont val="Arial"/>
        <family val="2"/>
      </rPr>
      <t>(2)</t>
    </r>
  </si>
  <si>
    <t>Turnover - All %</t>
  </si>
  <si>
    <t>Turnover - Voluntary %</t>
  </si>
  <si>
    <t>Total number and rate of employee turnover</t>
  </si>
  <si>
    <r>
      <t xml:space="preserve">Employee Parental Leave </t>
    </r>
    <r>
      <rPr>
        <b/>
        <vertAlign val="superscript"/>
        <sz val="8"/>
        <color theme="0"/>
        <rFont val="Arial"/>
        <family val="2"/>
      </rPr>
      <t>(3)</t>
    </r>
  </si>
  <si>
    <t>Parental leave - total number of employees</t>
  </si>
  <si>
    <t>Return to work - total number of employees</t>
  </si>
  <si>
    <t>Due to return - total number of employees</t>
  </si>
  <si>
    <t>Return rate - percentage</t>
  </si>
  <si>
    <r>
      <t xml:space="preserve">Employee Training </t>
    </r>
    <r>
      <rPr>
        <b/>
        <vertAlign val="superscript"/>
        <sz val="8"/>
        <color theme="0"/>
        <rFont val="Arial"/>
        <family val="2"/>
      </rPr>
      <t>(7)</t>
    </r>
  </si>
  <si>
    <t>Average hours of training per year per employee</t>
  </si>
  <si>
    <t>Diversity and Equal Opportunity</t>
  </si>
  <si>
    <t>Australian Operations</t>
  </si>
  <si>
    <r>
      <t xml:space="preserve">– General Managers, Senior Managers, Senior professionals total </t>
    </r>
    <r>
      <rPr>
        <vertAlign val="superscript"/>
        <sz val="8"/>
        <color rgb="FF000000"/>
        <rFont val="Arial"/>
        <family val="2"/>
      </rPr>
      <t>(4)</t>
    </r>
  </si>
  <si>
    <r>
      <t xml:space="preserve">– General Managers, Senior Managers, Senior professionals percentage </t>
    </r>
    <r>
      <rPr>
        <vertAlign val="superscript"/>
        <sz val="8"/>
        <color rgb="FF000000"/>
        <rFont val="Arial"/>
        <family val="2"/>
      </rPr>
      <t>(4)</t>
    </r>
  </si>
  <si>
    <t>– All employees percentage</t>
  </si>
  <si>
    <t>– All employees total</t>
  </si>
  <si>
    <t>U.S. Operations</t>
  </si>
  <si>
    <t>Coronado Group</t>
  </si>
  <si>
    <t>– Coronado Board Members total number (8)</t>
  </si>
  <si>
    <t>– Coronado Board Members percentage</t>
  </si>
  <si>
    <r>
      <t xml:space="preserve">– Managers </t>
    </r>
    <r>
      <rPr>
        <vertAlign val="superscript"/>
        <sz val="8"/>
        <color rgb="FF000000"/>
        <rFont val="Arial"/>
        <family val="2"/>
      </rPr>
      <t xml:space="preserve">(6) </t>
    </r>
    <r>
      <rPr>
        <sz val="8"/>
        <color rgb="FF000000"/>
        <rFont val="Arial"/>
        <family val="2"/>
      </rPr>
      <t>total number</t>
    </r>
  </si>
  <si>
    <r>
      <t xml:space="preserve">– Managers </t>
    </r>
    <r>
      <rPr>
        <vertAlign val="superscript"/>
        <sz val="8"/>
        <color rgb="FF000000"/>
        <rFont val="Arial"/>
        <family val="2"/>
      </rPr>
      <t xml:space="preserve">(6) </t>
    </r>
    <r>
      <rPr>
        <sz val="8"/>
        <color rgb="FF000000"/>
        <rFont val="Arial"/>
        <family val="2"/>
      </rPr>
      <t>percentage</t>
    </r>
  </si>
  <si>
    <t>– All employees total number</t>
  </si>
  <si>
    <t>(1) Employees and contractors as at 31 December 2021. Contractors are FTE not headcount.</t>
  </si>
  <si>
    <t>(2) Turnover rate captures terminations of permanent and fixed term contract employees for the period.  Turnover Rate is calculated as the number of terminations for a 12 month period divided by the headcount as at 31 December 2021.</t>
  </si>
  <si>
    <t>(3) All Coronado Australian permanent employees with more than 12 month's service are eligible for parental leave and data covers the Australian operations only.</t>
  </si>
  <si>
    <t>(4) This includes HAY job evaluation points 450 and above.</t>
  </si>
  <si>
    <t>(5) Top 5 layers of "First/Mid Officials and Managers' (as classified by the US Equal Employment Opportunity Classification level 1.1-1-1.2-5)</t>
  </si>
  <si>
    <t>(6) Refer to Footnote 4 and 5</t>
  </si>
  <si>
    <t>(7) Average training hours  = Total training hours divided by Curragh FTE at 31 December 2021. It includes Curragh workforce only and excludes all contractors, Coronado Australia Holdings employees, US employees and non-executive directors. Excludes SHMS procedures and refresher training.</t>
  </si>
  <si>
    <t>(8) Includes the CEO</t>
  </si>
  <si>
    <t>Community – performance data</t>
  </si>
  <si>
    <t>Social welfare/ Community Relations</t>
  </si>
  <si>
    <t>Education and Young People</t>
  </si>
  <si>
    <t>Health</t>
  </si>
  <si>
    <t>Other</t>
  </si>
  <si>
    <t>$</t>
  </si>
  <si>
    <t>N/A</t>
  </si>
  <si>
    <t>Curragh - nearby Blackwater</t>
  </si>
  <si>
    <t>%</t>
  </si>
  <si>
    <t>Buchanan - Buchanan/Tazewell counties</t>
  </si>
  <si>
    <t>Logan - Logan/Wyoming counties</t>
  </si>
  <si>
    <t>Greenbrier - Greenbrier county</t>
  </si>
  <si>
    <t>Note: Community Spend is noted in AUD for Australian contributions and USD for U.S. contributions</t>
  </si>
  <si>
    <t>Environment – performance data</t>
  </si>
  <si>
    <r>
      <t>Metrics</t>
    </r>
    <r>
      <rPr>
        <b/>
        <vertAlign val="superscript"/>
        <sz val="8"/>
        <color theme="0"/>
        <rFont val="Arial"/>
        <family val="2"/>
      </rPr>
      <t xml:space="preserve"> (1)</t>
    </r>
  </si>
  <si>
    <t>ML</t>
  </si>
  <si>
    <r>
      <t xml:space="preserve">– U.S. Operations </t>
    </r>
    <r>
      <rPr>
        <sz val="6"/>
        <color rgb="FF000000"/>
        <rFont val="Arial"/>
        <family val="2"/>
      </rPr>
      <t>(13)</t>
    </r>
  </si>
  <si>
    <r>
      <t xml:space="preserve">– Curragh </t>
    </r>
    <r>
      <rPr>
        <vertAlign val="superscript"/>
        <sz val="8"/>
        <color rgb="FF000000"/>
        <rFont val="Arial"/>
        <family val="2"/>
      </rPr>
      <t>(2)</t>
    </r>
  </si>
  <si>
    <t>percentage</t>
  </si>
  <si>
    <r>
      <t xml:space="preserve">Water intensity </t>
    </r>
    <r>
      <rPr>
        <b/>
        <vertAlign val="superscript"/>
        <sz val="8"/>
        <color theme="0"/>
        <rFont val="Arial"/>
        <family val="2"/>
      </rPr>
      <t>(3)</t>
    </r>
  </si>
  <si>
    <t>-</t>
  </si>
  <si>
    <r>
      <t xml:space="preserve">– U.S. Operations </t>
    </r>
    <r>
      <rPr>
        <vertAlign val="superscript"/>
        <sz val="8"/>
        <color rgb="FF000000"/>
        <rFont val="Arial"/>
        <family val="2"/>
      </rPr>
      <t>(4)</t>
    </r>
  </si>
  <si>
    <r>
      <t xml:space="preserve">– Curragh </t>
    </r>
    <r>
      <rPr>
        <vertAlign val="superscript"/>
        <sz val="8"/>
        <color rgb="FF000000"/>
        <rFont val="Arial"/>
        <family val="2"/>
      </rPr>
      <t>(5)</t>
    </r>
  </si>
  <si>
    <t>ha</t>
  </si>
  <si>
    <r>
      <t xml:space="preserve">– U.S. Operations </t>
    </r>
    <r>
      <rPr>
        <vertAlign val="superscript"/>
        <sz val="8"/>
        <color rgb="FF000000"/>
        <rFont val="Arial"/>
        <family val="2"/>
      </rPr>
      <t>(6)</t>
    </r>
  </si>
  <si>
    <r>
      <t xml:space="preserve">Land protected </t>
    </r>
    <r>
      <rPr>
        <b/>
        <vertAlign val="superscript"/>
        <sz val="8"/>
        <color theme="0"/>
        <rFont val="Arial"/>
        <family val="2"/>
      </rPr>
      <t>(7)</t>
    </r>
    <r>
      <rPr>
        <b/>
        <sz val="8"/>
        <color theme="0"/>
        <rFont val="Arial"/>
        <family val="2"/>
      </rPr>
      <t xml:space="preserve"> or restored </t>
    </r>
    <r>
      <rPr>
        <b/>
        <vertAlign val="superscript"/>
        <sz val="8"/>
        <color theme="0"/>
        <rFont val="Arial"/>
        <family val="2"/>
      </rPr>
      <t>(8)</t>
    </r>
  </si>
  <si>
    <r>
      <t xml:space="preserve">Waste directed to disposal </t>
    </r>
    <r>
      <rPr>
        <b/>
        <vertAlign val="superscript"/>
        <sz val="8"/>
        <color theme="0"/>
        <rFont val="Arial"/>
        <family val="2"/>
      </rPr>
      <t>(9)</t>
    </r>
  </si>
  <si>
    <t>t</t>
  </si>
  <si>
    <r>
      <t xml:space="preserve">Waste diverted from disposal </t>
    </r>
    <r>
      <rPr>
        <b/>
        <vertAlign val="superscript"/>
        <sz val="8"/>
        <color theme="0"/>
        <rFont val="Arial"/>
        <family val="2"/>
      </rPr>
      <t>(10)</t>
    </r>
  </si>
  <si>
    <r>
      <t xml:space="preserve">– U.S. Operations </t>
    </r>
    <r>
      <rPr>
        <vertAlign val="superscript"/>
        <sz val="8"/>
        <color rgb="FF000000"/>
        <rFont val="Arial"/>
        <family val="2"/>
      </rPr>
      <t>(11)</t>
    </r>
  </si>
  <si>
    <r>
      <t xml:space="preserve">– Curragh (point and fugitive) </t>
    </r>
    <r>
      <rPr>
        <vertAlign val="superscript"/>
        <sz val="8"/>
        <color rgb="FF000000"/>
        <rFont val="Arial"/>
        <family val="2"/>
      </rPr>
      <t xml:space="preserve">(12) </t>
    </r>
  </si>
  <si>
    <t>(1) U.S. operations have been amalgamated for current (FY21) and previous (FY20, FY19 and FY18) reporting years to align with our Safety and Health Reporting</t>
  </si>
  <si>
    <t>(2) Curragh Groundwater data from the annual Associated Water Take reports submitted to the Department of Natural Resources, Mines, Energy, Queensland, Australia. Data is based on modelling and estimations. A significant percentage of groundwater is included in the reclaimed water.</t>
  </si>
  <si>
    <t>(3) Total water consumption (excluding recycled), divided by quantity of saleable coal produced</t>
  </si>
  <si>
    <t xml:space="preserve">(4) FY21, FY20, FY19 and FY18 Water Intensity - US operations has been amalgamated for reporting by geographical location to align with our Safety and Health reporting. </t>
  </si>
  <si>
    <t>(5) Total area covered by Mining Leases and Mineral Development Licenses.</t>
  </si>
  <si>
    <t>(6) U.S. leased area reflects the total permitted area, thus mining footprint. Note the total owned and leased area is 66,945 ha.</t>
  </si>
  <si>
    <t>(7) Area protected from any harm during operational activities, environment remains in it's original state with a healthy and functioning ecosystem.</t>
  </si>
  <si>
    <t>(8) Area that was used during or affected by operational activities, and where remediation measures have either restored the environment to it's original state or to a state where it has a healthy and functioning ecosystem.</t>
  </si>
  <si>
    <t>(9) Waste to landfill, aligned with terminology used in GRI 306-5 Waste 2020</t>
  </si>
  <si>
    <t>(10) Waste recycled, aligned with terminology used in GRI 306-4 Waste 2020</t>
  </si>
  <si>
    <t>(11) FY21 Includes batteries recycled in the U.S.</t>
  </si>
  <si>
    <t>(12) NPI Report for 20/21 Curragh Mine</t>
  </si>
  <si>
    <t>(13) FY21 Water utilised by the Saunders Plant has been re-classified from Surface Water to Recycled Water since the plant make-up water is pumped from the refuse ponds as well as the adjacent deep mine.</t>
  </si>
  <si>
    <t>Energy and Greenhouse Gases (GHG) – performance data</t>
  </si>
  <si>
    <r>
      <t>tCO</t>
    </r>
    <r>
      <rPr>
        <b/>
        <vertAlign val="subscript"/>
        <sz val="8"/>
        <color rgb="FF000000"/>
        <rFont val="Arial"/>
        <family val="2"/>
      </rPr>
      <t>2</t>
    </r>
    <r>
      <rPr>
        <b/>
        <sz val="8"/>
        <color rgb="FF000000"/>
        <rFont val="Arial"/>
        <family val="2"/>
      </rPr>
      <t>e</t>
    </r>
  </si>
  <si>
    <r>
      <t xml:space="preserve">– Curragh </t>
    </r>
    <r>
      <rPr>
        <vertAlign val="superscript"/>
        <sz val="8"/>
        <color rgb="FF000000"/>
        <rFont val="Arial"/>
        <family val="2"/>
      </rPr>
      <t>(1)</t>
    </r>
  </si>
  <si>
    <r>
      <t>tCO</t>
    </r>
    <r>
      <rPr>
        <vertAlign val="subscript"/>
        <sz val="8"/>
        <color rgb="FF000000"/>
        <rFont val="Arial"/>
        <family val="2"/>
      </rPr>
      <t>2</t>
    </r>
    <r>
      <rPr>
        <sz val="8"/>
        <color rgb="FF000000"/>
        <rFont val="Arial"/>
        <family val="2"/>
      </rPr>
      <t>e</t>
    </r>
  </si>
  <si>
    <r>
      <t>– U.S. Operations</t>
    </r>
    <r>
      <rPr>
        <vertAlign val="superscript"/>
        <sz val="8"/>
        <color rgb="FF000000"/>
        <rFont val="Arial"/>
        <family val="2"/>
      </rPr>
      <t xml:space="preserve"> (2)(3)</t>
    </r>
  </si>
  <si>
    <t>Coronado Total Scope 1 and Scope 2 emissions</t>
  </si>
  <si>
    <r>
      <t>mtCO</t>
    </r>
    <r>
      <rPr>
        <b/>
        <vertAlign val="subscript"/>
        <sz val="8"/>
        <color rgb="FF000000"/>
        <rFont val="Arial"/>
        <family val="2"/>
      </rPr>
      <t>2</t>
    </r>
    <r>
      <rPr>
        <b/>
        <sz val="8"/>
        <color rgb="FF000000"/>
        <rFont val="Arial"/>
        <family val="2"/>
      </rPr>
      <t>e</t>
    </r>
  </si>
  <si>
    <r>
      <t xml:space="preserve">GHG emissions intensity </t>
    </r>
    <r>
      <rPr>
        <b/>
        <vertAlign val="superscript"/>
        <sz val="8"/>
        <color rgb="FF000000"/>
        <rFont val="Arial"/>
        <family val="2"/>
      </rPr>
      <t>(4)</t>
    </r>
  </si>
  <si>
    <r>
      <t>tCO</t>
    </r>
    <r>
      <rPr>
        <b/>
        <vertAlign val="subscript"/>
        <sz val="8"/>
        <color rgb="FF000000"/>
        <rFont val="Arial"/>
        <family val="2"/>
      </rPr>
      <t>2</t>
    </r>
    <r>
      <rPr>
        <b/>
        <sz val="8"/>
        <color rgb="FF000000"/>
        <rFont val="Arial"/>
        <family val="2"/>
      </rPr>
      <t>e/t coal</t>
    </r>
  </si>
  <si>
    <r>
      <t>tCO</t>
    </r>
    <r>
      <rPr>
        <vertAlign val="subscript"/>
        <sz val="8"/>
        <color rgb="FF000000"/>
        <rFont val="Arial"/>
        <family val="2"/>
      </rPr>
      <t>2</t>
    </r>
    <r>
      <rPr>
        <sz val="8"/>
        <color rgb="FF000000"/>
        <rFont val="Arial"/>
        <family val="2"/>
      </rPr>
      <t>e/t coal</t>
    </r>
  </si>
  <si>
    <r>
      <t>– U.S. Operations</t>
    </r>
    <r>
      <rPr>
        <vertAlign val="superscript"/>
        <sz val="8"/>
        <color rgb="FF000000"/>
        <rFont val="Arial"/>
        <family val="2"/>
      </rPr>
      <t xml:space="preserve"> (3)</t>
    </r>
  </si>
  <si>
    <t>GJ</t>
  </si>
  <si>
    <t>Total fuel consumption from  renewable sources</t>
  </si>
  <si>
    <t>Total energy consumed</t>
  </si>
  <si>
    <r>
      <t>Energy produced (Metallurgical Coal)</t>
    </r>
    <r>
      <rPr>
        <sz val="8"/>
        <color rgb="FF000000"/>
        <rFont val="Arial"/>
        <family val="2"/>
      </rPr>
      <t xml:space="preserve"> </t>
    </r>
    <r>
      <rPr>
        <sz val="5"/>
        <color rgb="FF000000"/>
        <rFont val="Arial"/>
        <family val="2"/>
      </rPr>
      <t xml:space="preserve">(5) </t>
    </r>
  </si>
  <si>
    <t xml:space="preserve">(1) Curragh Scope 1 and 2 emissions (operational emissions), total energy produced and consumed is the latest NGER data for the reporting period 1 July 2020 to 30 June 2021, reported to the Clean Energy Regulator, Australia. </t>
  </si>
  <si>
    <t>(2) U.S. Operations - Scope 1 include diesel usage and fugitive emissions for all mines except mines not required to report methane by the EPA i.e. three of the Logan underground mines and Greenbrier. The Scope 1 mine emissions have been restated to reflect the current reporting year data as submitted to the EPA website. Oils and grease and other emissions from industrial processes at all mines are excluded. Scope 2 emissions, which includes electricity usage purchased off the grid, have been restated to reflect the applicable EPA conversions for each year.</t>
  </si>
  <si>
    <t xml:space="preserve">(3) FY18, FY19, FY20 Total Scope 1 and 2 and GHG Intensity values – U.S. operations total Scope 1 and 2 emissions have been re-calculated using conversions from the applicable EPA guidance documents. Total Scope 1 emissions reported in 2018 restated from 1,757,642 tCO2e  to 2,024715 tCO2e; 2019 from 2,012,025 tCO2e to 2,124,996 tCO2e; and 2020 from 2,084,327 tCO2e to 1,842,001 tCO2e. Total Scope 2 emissions reported in 2018 is restated from 204,779 tCO2e to 198,770 tCO2e; 2019 from 196,928 tCO2e to 197,009 tCO2e; and 2020 from 165,552 tCO2e to 166,667 tCO2e. GHG intensity figures have been updated to reflect the amalgamated and restated values. </t>
  </si>
  <si>
    <t>(4) GHG emissions intensity = Total Scope 1 and 2 emissions divided by total fiscal year coal production in metric tonnes.</t>
  </si>
  <si>
    <t>(5) Energy produced represents the energy value of the coal produced that year.</t>
  </si>
  <si>
    <t>Other Stats</t>
  </si>
  <si>
    <t>Key Statistics</t>
  </si>
  <si>
    <t>ROM Production</t>
  </si>
  <si>
    <t>Saleable Production at Curragh</t>
  </si>
  <si>
    <t>Sales Volume</t>
  </si>
  <si>
    <t>Million</t>
  </si>
  <si>
    <t>Adjusted EBITDA</t>
  </si>
  <si>
    <t>Increase in net income after Tax</t>
  </si>
  <si>
    <t>Increase (reduction) in Mining costs per tonne</t>
  </si>
  <si>
    <t>Distributions paid since Oct 2018 listing</t>
  </si>
  <si>
    <t>Steel Starts Here</t>
  </si>
  <si>
    <t>Steel production takes place via two main processes:</t>
  </si>
  <si>
    <t>Blast furnace-basic oxygen furnace (BF-BOF process)</t>
  </si>
  <si>
    <t>Electric arc furnace (EAF)</t>
  </si>
  <si>
    <t>To produce 1,000kg of crude steel using blast furnace or Integrated route process you need around:</t>
  </si>
  <si>
    <t>Iron ore</t>
  </si>
  <si>
    <t>kg</t>
  </si>
  <si>
    <t>Limestone</t>
  </si>
  <si>
    <t>Coal</t>
  </si>
  <si>
    <t>Steel scrap</t>
  </si>
  <si>
    <t>To produce 1.8 billion tonned of crude steel annually, the global steel industry requires:</t>
  </si>
  <si>
    <t>Iron ore (circa)</t>
  </si>
  <si>
    <t>billion tonnes</t>
  </si>
  <si>
    <t>Metallurgical coal (circa)</t>
  </si>
  <si>
    <t>Recycled steel</t>
  </si>
  <si>
    <t>million tonnes</t>
  </si>
  <si>
    <t>Wide use of Steel</t>
  </si>
  <si>
    <t>Buildings (includes hospitals &amp; schools)</t>
  </si>
  <si>
    <t>Automotive</t>
  </si>
  <si>
    <t>Metal Products</t>
  </si>
  <si>
    <t>Mechanical Equipment</t>
  </si>
  <si>
    <t>Other transport</t>
  </si>
  <si>
    <t>Domestic appliances</t>
  </si>
  <si>
    <t>Electrical Equipment</t>
  </si>
  <si>
    <t>Sustainability of Steel</t>
  </si>
  <si>
    <t>Raw materials from the steel industry converted to:</t>
  </si>
  <si>
    <t>Steel products</t>
  </si>
  <si>
    <t>Co-products of steel</t>
  </si>
  <si>
    <t>Waste produced</t>
  </si>
  <si>
    <t xml:space="preserve"> </t>
  </si>
  <si>
    <t>More than - scrap steel are recycled every year</t>
  </si>
  <si>
    <t>Saves approximately - of CO2 that would have been emitted from producing virgin steel</t>
  </si>
  <si>
    <t>Financial Performance</t>
  </si>
  <si>
    <t>Previous Year EBITDA</t>
  </si>
  <si>
    <t>$m</t>
  </si>
  <si>
    <t>Coal Price</t>
  </si>
  <si>
    <t>Cost of Coal Revenue</t>
  </si>
  <si>
    <t>Freight</t>
  </si>
  <si>
    <t>Royalties (inc Stanwell)</t>
  </si>
  <si>
    <t>Assets Held for Sale</t>
  </si>
  <si>
    <t>Corporate / Other</t>
  </si>
  <si>
    <t>Current Year EBITDA</t>
  </si>
  <si>
    <t>Cash Flow</t>
  </si>
  <si>
    <t>Opening Balance previous year</t>
  </si>
  <si>
    <t>Operating Cash Flow</t>
  </si>
  <si>
    <t>Proceeds from disposal of assets held for sale</t>
  </si>
  <si>
    <t xml:space="preserve">Purchase of restricted deposits, net </t>
  </si>
  <si>
    <t>Borrowings</t>
  </si>
  <si>
    <t>Debt issuance costs and other financing costs</t>
  </si>
  <si>
    <t>Dividends</t>
  </si>
  <si>
    <t>Acquisition of Curragh</t>
  </si>
  <si>
    <t>IPO proceeds</t>
  </si>
  <si>
    <t>Proceeds from stock issuance</t>
  </si>
  <si>
    <t>Capital Return</t>
  </si>
  <si>
    <t>Repayment of Borrowings</t>
  </si>
  <si>
    <t>Closing Balance current year</t>
  </si>
  <si>
    <t>FY Performance Summary for year end 31/12/2021</t>
  </si>
  <si>
    <t>Item</t>
  </si>
  <si>
    <t>Metallurgical Coal Sales</t>
  </si>
  <si>
    <t>Group Realised Metallurgical Coal Price</t>
  </si>
  <si>
    <t>US$</t>
  </si>
  <si>
    <t>Operating Costs Per Tonne Sold</t>
  </si>
  <si>
    <t>Mining Costs Per Tonne Sold</t>
  </si>
  <si>
    <t>Total Costs and Expenses</t>
  </si>
  <si>
    <t>Reported Net Income after Tax</t>
  </si>
  <si>
    <t>Depreciation and Amortisation</t>
  </si>
  <si>
    <t>Interest Expense (net of income)</t>
  </si>
  <si>
    <t>Other foreign exchange losses (gain)</t>
  </si>
  <si>
    <t>Loss on retirement of debt</t>
  </si>
  <si>
    <t>Income tax (benefit) expense</t>
  </si>
  <si>
    <t>Impairment of assets</t>
  </si>
  <si>
    <t>Restructuring costs</t>
  </si>
  <si>
    <t>Losses on idled assets held for sale</t>
  </si>
  <si>
    <t>Gain on disposal of assets held for sale</t>
  </si>
  <si>
    <t>(Decrease) / Increase in provision for discounting and credit losses</t>
  </si>
  <si>
    <t>Net Cash from Operating Activities</t>
  </si>
  <si>
    <t>Net Debt</t>
  </si>
  <si>
    <t>(124.9)</t>
  </si>
  <si>
    <t>Effective Tax Rate</t>
  </si>
  <si>
    <t>Metallurgical Coal</t>
  </si>
  <si>
    <t>Thermal Coal</t>
  </si>
  <si>
    <t>Export</t>
  </si>
  <si>
    <t>Domestic</t>
  </si>
  <si>
    <t>Metallurgical coal realised price</t>
  </si>
  <si>
    <t>Aus</t>
  </si>
  <si>
    <t>US$/t</t>
  </si>
  <si>
    <t>US</t>
  </si>
  <si>
    <t>Saleable Production (%)</t>
  </si>
  <si>
    <t>Total Production AUS</t>
  </si>
  <si>
    <t>Total Production US</t>
  </si>
  <si>
    <t>Revenue (%)</t>
  </si>
  <si>
    <t>Total Revenue AUS</t>
  </si>
  <si>
    <t>Total Revenue US</t>
  </si>
  <si>
    <t>$/t</t>
  </si>
  <si>
    <t>Japan</t>
  </si>
  <si>
    <t>Korea</t>
  </si>
  <si>
    <t>Taiwan</t>
  </si>
  <si>
    <t>China</t>
  </si>
  <si>
    <t>India</t>
  </si>
  <si>
    <t>Germany</t>
  </si>
  <si>
    <t>Brazil</t>
  </si>
  <si>
    <t>Canada</t>
  </si>
  <si>
    <t>Netherlands</t>
  </si>
  <si>
    <t>Total Revenue</t>
  </si>
  <si>
    <t>Distributed</t>
  </si>
  <si>
    <t>Tax Paid</t>
  </si>
  <si>
    <t>Royalties (third parties)</t>
  </si>
  <si>
    <t>Government Royalties</t>
  </si>
  <si>
    <t>Salaries &amp; Wages</t>
  </si>
  <si>
    <t>Payments to contractors and suppliers</t>
  </si>
  <si>
    <t>Cash distributions to security holder</t>
  </si>
  <si>
    <t>Australian Coal Industry Research Program</t>
  </si>
  <si>
    <t>A$</t>
  </si>
  <si>
    <t>LETA Low Emissions Technology</t>
  </si>
  <si>
    <t>Queensland Resources Council</t>
  </si>
  <si>
    <t>Fitzroy Basin Association</t>
  </si>
  <si>
    <t>Australian Coal Preparation Society</t>
  </si>
  <si>
    <t>Buchanan County Chamber of Commerce</t>
  </si>
  <si>
    <t>Chamber of Commerce of the Bluefields</t>
  </si>
  <si>
    <t>Virginia Oil and Gas Association</t>
  </si>
  <si>
    <t>West Virginia Chamber of Commerce</t>
  </si>
  <si>
    <t>Kanawha Valley Mining Institute</t>
  </si>
  <si>
    <t>Metallurgical Coal Producers</t>
  </si>
  <si>
    <t> </t>
  </si>
  <si>
    <t>Disclosures</t>
  </si>
  <si>
    <t>Versions referred to are 2016-2021</t>
  </si>
  <si>
    <t>GRI Standard</t>
  </si>
  <si>
    <t>Disclosure title</t>
  </si>
  <si>
    <t>Coronado response</t>
  </si>
  <si>
    <t>General disclosures GRI (2016)</t>
  </si>
  <si>
    <t>102-1</t>
  </si>
  <si>
    <t>Name of the organisation</t>
  </si>
  <si>
    <t>Sustainability Report 2021 About Coronado</t>
  </si>
  <si>
    <t>102-2</t>
  </si>
  <si>
    <t>Activities, brands, products and services</t>
  </si>
  <si>
    <t>102-3</t>
  </si>
  <si>
    <t>Location of headquarters</t>
  </si>
  <si>
    <t>102-4</t>
  </si>
  <si>
    <t>Location of operations</t>
  </si>
  <si>
    <t>102-5</t>
  </si>
  <si>
    <t>Ownership and legal form</t>
  </si>
  <si>
    <t>102-6</t>
  </si>
  <si>
    <t>Markets served</t>
  </si>
  <si>
    <t>102-7</t>
  </si>
  <si>
    <t>Scale of the organisation</t>
  </si>
  <si>
    <t>Form 10-K - Item 5 Page 101 and Item 7 Page 109</t>
  </si>
  <si>
    <t>102-8</t>
  </si>
  <si>
    <t>Information on employees and other workers</t>
  </si>
  <si>
    <t>102-9</t>
  </si>
  <si>
    <t>Supply chain</t>
  </si>
  <si>
    <t>Supplying to Coronado Global Resources Inc.</t>
  </si>
  <si>
    <t>102-10</t>
  </si>
  <si>
    <t>Significant changes to the organization and its supply chain</t>
  </si>
  <si>
    <t>Sustainability Report 2021 Corporate and Financial</t>
  </si>
  <si>
    <t>102-12</t>
  </si>
  <si>
    <t>External initiatives</t>
  </si>
  <si>
    <t>Annual review 2021 (Scrolling webpage)</t>
  </si>
  <si>
    <t>102-14</t>
  </si>
  <si>
    <t>Statement from the most senior decision-maker</t>
  </si>
  <si>
    <t>Sustainability Report 2021  Message from the CEO</t>
  </si>
  <si>
    <t>102-16</t>
  </si>
  <si>
    <t>Value, principles, standards and norms of behaviour</t>
  </si>
  <si>
    <t>Sustainability Report 2021  People and Community</t>
  </si>
  <si>
    <t>102-17</t>
  </si>
  <si>
    <t>Mechanism for advice and concern about ethics</t>
  </si>
  <si>
    <t>Whistleblowing Policy</t>
  </si>
  <si>
    <t>102-18</t>
  </si>
  <si>
    <t>Governance structure</t>
  </si>
  <si>
    <t>Sustainability Report 2021  Corporate and Financial</t>
  </si>
  <si>
    <t>102-19</t>
  </si>
  <si>
    <t>Delegating authority</t>
  </si>
  <si>
    <t>Corporate Governance Statement</t>
  </si>
  <si>
    <t>102-20</t>
  </si>
  <si>
    <t>Executive-level responsibility for economic, environmental, and social topics</t>
  </si>
  <si>
    <t>102-22</t>
  </si>
  <si>
    <t xml:space="preserve">Composition of the highest governance body and its committees </t>
  </si>
  <si>
    <t>Coronado Global Resources Inc. Leadership</t>
  </si>
  <si>
    <t>102-23</t>
  </si>
  <si>
    <t xml:space="preserve">Chair of the highest governance body </t>
  </si>
  <si>
    <t>102-24</t>
  </si>
  <si>
    <t xml:space="preserve">Nominating and selecting the highest governance body </t>
  </si>
  <si>
    <t>102-25</t>
  </si>
  <si>
    <t xml:space="preserve">Conflicts of interest </t>
  </si>
  <si>
    <t>102-26</t>
  </si>
  <si>
    <t>Role of highest governance body in setting purpose, values, and strategy</t>
  </si>
  <si>
    <t>102-27</t>
  </si>
  <si>
    <t>Collective knowledge of highest governance body</t>
  </si>
  <si>
    <t>102-28</t>
  </si>
  <si>
    <t>Evaluating the highest governance body’s performance</t>
  </si>
  <si>
    <t>102-29</t>
  </si>
  <si>
    <t>Identifying and managing economic, environmental, and social impacts</t>
  </si>
  <si>
    <t>Audit Governance and Risk Committee Charter</t>
  </si>
  <si>
    <t>102-30</t>
  </si>
  <si>
    <t>Effectiveness of risk management processes</t>
  </si>
  <si>
    <t>102-31</t>
  </si>
  <si>
    <t>Review of economic, environmental, and social topics</t>
  </si>
  <si>
    <t>Sustainability Report 2021  Materiality and Frameworks</t>
  </si>
  <si>
    <t>102-32</t>
  </si>
  <si>
    <t>Highest governance body’s role in sustainability reporting</t>
  </si>
  <si>
    <t>102-33</t>
  </si>
  <si>
    <t>Communicating critical concerns</t>
  </si>
  <si>
    <t>102-40</t>
  </si>
  <si>
    <t xml:space="preserve">List of stakeholder groups </t>
  </si>
  <si>
    <t>102-42</t>
  </si>
  <si>
    <t xml:space="preserve">Stakeholder identification and selection </t>
  </si>
  <si>
    <t>102-44</t>
  </si>
  <si>
    <t>Stakeholder topics and concerns</t>
  </si>
  <si>
    <t>102-45</t>
  </si>
  <si>
    <t>Entities in consolidated financial statements</t>
  </si>
  <si>
    <t>Coronado Global Resources Inc. Annual Reports</t>
  </si>
  <si>
    <t>102-46</t>
  </si>
  <si>
    <t>Defining report content and topic boundaries</t>
  </si>
  <si>
    <t>102-47</t>
  </si>
  <si>
    <t>List of material topics</t>
  </si>
  <si>
    <t>102-48</t>
  </si>
  <si>
    <t>Restatements of information</t>
  </si>
  <si>
    <t>Sustainability Report 2021 Environment and Climate</t>
  </si>
  <si>
    <t>102-49</t>
  </si>
  <si>
    <t>Changes in reporting</t>
  </si>
  <si>
    <t>102-50</t>
  </si>
  <si>
    <t>Reporting period</t>
  </si>
  <si>
    <t>Sustainability Report 2021  Important Information</t>
  </si>
  <si>
    <t>102-51</t>
  </si>
  <si>
    <t>Date of most recent report</t>
  </si>
  <si>
    <t>102-52</t>
  </si>
  <si>
    <t>Reporting cycle</t>
  </si>
  <si>
    <t>102-53</t>
  </si>
  <si>
    <t>Contact point for questions regarding the report</t>
  </si>
  <si>
    <t>102-54</t>
  </si>
  <si>
    <t xml:space="preserve">Claims of reporting in accordance with GRI Standards </t>
  </si>
  <si>
    <t>102-55</t>
  </si>
  <si>
    <t>GRI content index</t>
  </si>
  <si>
    <t>Sustainability Databook Reporting Framework</t>
  </si>
  <si>
    <t>102-56</t>
  </si>
  <si>
    <t xml:space="preserve">External assurance </t>
  </si>
  <si>
    <t>Sustainability Report 2021  Limited Assurance Report</t>
  </si>
  <si>
    <t>103-1</t>
  </si>
  <si>
    <t>Explanation of the material topic and its Boundary</t>
  </si>
  <si>
    <t>Economic performance (2016)</t>
  </si>
  <si>
    <t>201-1</t>
  </si>
  <si>
    <t>Direct economic value generated and distributed</t>
  </si>
  <si>
    <t>Indirect economic impacts (2016)</t>
  </si>
  <si>
    <t>203-1</t>
  </si>
  <si>
    <t>Infrastructure investments and services supported</t>
  </si>
  <si>
    <t>203-2</t>
  </si>
  <si>
    <t xml:space="preserve">Significant indirect economic impacts </t>
  </si>
  <si>
    <t>Anti-corruption (2016)</t>
  </si>
  <si>
    <t>103-2</t>
  </si>
  <si>
    <t>Management approach on anti-corruption</t>
  </si>
  <si>
    <t>205-3</t>
  </si>
  <si>
    <t>Confirmed incidents of corruption and actions taken</t>
  </si>
  <si>
    <t>Energy (2016)</t>
  </si>
  <si>
    <t>Sustainability Report 2021  Environment and Climate</t>
  </si>
  <si>
    <t>Management approach on energy</t>
  </si>
  <si>
    <t>302-1</t>
  </si>
  <si>
    <t>Energy consumption within the organization</t>
  </si>
  <si>
    <t>Water and effluents (2018)</t>
  </si>
  <si>
    <t>Explanation of the material topic and Boundary</t>
  </si>
  <si>
    <t>Management approach on water</t>
  </si>
  <si>
    <t>103-3</t>
  </si>
  <si>
    <t>Evaluation of the management approach</t>
  </si>
  <si>
    <t>Biodiversity (2016)</t>
  </si>
  <si>
    <t>Management approach on biodiversity</t>
  </si>
  <si>
    <t>304-3</t>
  </si>
  <si>
    <t>Habitats protected or restored</t>
  </si>
  <si>
    <t>Emissions (2016)</t>
  </si>
  <si>
    <t>Management approach on emissions</t>
  </si>
  <si>
    <t>304-2</t>
  </si>
  <si>
    <t>Disclosure of impacts from mining</t>
  </si>
  <si>
    <t>305-1</t>
  </si>
  <si>
    <t xml:space="preserve">Direct (Scope 1) GHG emissions </t>
  </si>
  <si>
    <t>305-2</t>
  </si>
  <si>
    <t xml:space="preserve">Energy indirect (Scope 2) GHG emissions </t>
  </si>
  <si>
    <t>305-4</t>
  </si>
  <si>
    <t>Waste (2020)</t>
  </si>
  <si>
    <t>Management approach on waste</t>
  </si>
  <si>
    <t>306-3</t>
  </si>
  <si>
    <t>Waste generated</t>
  </si>
  <si>
    <t>306-4</t>
  </si>
  <si>
    <t>306-5</t>
  </si>
  <si>
    <t>Environmental compliance (2016)</t>
  </si>
  <si>
    <t>Management approach on environmental compliance</t>
  </si>
  <si>
    <t>307-1</t>
  </si>
  <si>
    <t>Non-compliance with environmental laws and regulations</t>
  </si>
  <si>
    <t>Employment (2016)</t>
  </si>
  <si>
    <t>Management approach on employment</t>
  </si>
  <si>
    <t>Sustainability Report 2021  People</t>
  </si>
  <si>
    <t>401-1</t>
  </si>
  <si>
    <t>New employee hires and employee turnover</t>
  </si>
  <si>
    <t>401-3</t>
  </si>
  <si>
    <t>Parental leave</t>
  </si>
  <si>
    <t>Occupational health and safety (2018)</t>
  </si>
  <si>
    <t>403-1</t>
  </si>
  <si>
    <t>Occupational health and safety management system</t>
  </si>
  <si>
    <t>Sustainability Report 2021 Safety and Health</t>
  </si>
  <si>
    <t>403-2</t>
  </si>
  <si>
    <t>Hazard identification, risk assessment, and incident investigation</t>
  </si>
  <si>
    <t>403-3</t>
  </si>
  <si>
    <t>Occupational health services</t>
  </si>
  <si>
    <t>403-4</t>
  </si>
  <si>
    <t>Worker participation, consultation and communication on occupational health and safety</t>
  </si>
  <si>
    <t>403-5</t>
  </si>
  <si>
    <t>Worker training on occupational health and safety</t>
  </si>
  <si>
    <t>403-6</t>
  </si>
  <si>
    <t>Promotion of worker health</t>
  </si>
  <si>
    <t>403-7</t>
  </si>
  <si>
    <t>Prevention and mitigation of occupational health and safety impacts directly linked by business realtionships</t>
  </si>
  <si>
    <t>403-8</t>
  </si>
  <si>
    <t>Workers covered by an occupational health and safety management system</t>
  </si>
  <si>
    <t>403-9</t>
  </si>
  <si>
    <t>Work-related injuries</t>
  </si>
  <si>
    <t>Training and education (2016)</t>
  </si>
  <si>
    <t>Management approach to training and education</t>
  </si>
  <si>
    <t>Diversity and equal opportunity (2016)</t>
  </si>
  <si>
    <t>Management approach on diversity and equal opportunity</t>
  </si>
  <si>
    <t>405-1</t>
  </si>
  <si>
    <t>Diversity of governance bodies and employees</t>
  </si>
  <si>
    <t>Public policy (2016)</t>
  </si>
  <si>
    <t>Management approach on Public policy</t>
  </si>
  <si>
    <t>Code of Conduct and Business Ethics - 5.2.3 Political contributions and activities</t>
  </si>
  <si>
    <t>415-1</t>
  </si>
  <si>
    <t>Political contributions</t>
  </si>
  <si>
    <t>Sustainability Databook Community</t>
  </si>
  <si>
    <t>Footnote</t>
  </si>
  <si>
    <t xml:space="preserve"> There are no omissions from the GRI Standards unless otherwise explained in the Sustainability report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</si>
</sst>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0">
    <numFmt numFmtId="43" formatCode="_-* #,##0.00_-;\-* #,##0.00_-;_-* &quot;-&quot;??_-;_-@_-"/>
    <numFmt numFmtId="164" formatCode="_(* #,##0_);_(* \(#,##0\);_(* &quot;-&quot;_);_(@_)"/>
    <numFmt numFmtId="165" formatCode="_(* #,##0.00_);_(* \(#,##0.00\);_(* &quot;-&quot;??_);_(@_)"/>
    <numFmt numFmtId="166" formatCode="#,##0.0"/>
    <numFmt numFmtId="167" formatCode="0.0"/>
    <numFmt numFmtId="168" formatCode="0.0%"/>
    <numFmt numFmtId="169" formatCode="_(* #,##0.0_);_(* \(#,##0.0\);_(* &quot;-&quot;_);_(@_)"/>
    <numFmt numFmtId="170" formatCode="_(* #,##0_);_(* \(#,##0\);_(* &quot;-&quot;??_);_(@_)"/>
    <numFmt numFmtId="171" formatCode="_-* #,##0.0_-;\-* #,##0.0_-;_-* &quot;-&quot;??_-;_-@_-"/>
    <numFmt numFmtId="172" formatCode="_-* #,##0_-;\-* #,##0_-;_-* &quot;-&quot;??_-;_-@_-"/>
  </numFmts>
  <fonts count="95">
    <font>
      <sz val="11"/>
      <color theme="1"/>
      <name val="Calibri"/>
      <family val="2"/>
      <scheme val="minor"/>
    </font>
    <font>
      <b/>
      <sz val="15"/>
      <color theme="3"/>
      <name val="Calibri"/>
      <family val="2"/>
      <scheme val="minor"/>
    </font>
    <font>
      <i/>
      <sz val="11"/>
      <color rgb="FF7F7F7F"/>
      <name val="Calibri"/>
      <family val="2"/>
      <scheme val="minor"/>
    </font>
    <font>
      <sz val="11"/>
      <color theme="0"/>
      <name val="Calibri"/>
      <family val="2"/>
      <scheme val="minor"/>
    </font>
    <font>
      <sz val="10"/>
      <name val="Arial"/>
      <family val="2"/>
    </font>
    <font>
      <sz val="7"/>
      <name val="Arial"/>
      <family val="2"/>
    </font>
    <font>
      <sz val="7"/>
      <color indexed="23"/>
      <name val="Arial"/>
      <family val="2"/>
    </font>
    <font>
      <sz val="7"/>
      <color theme="1"/>
      <name val="Calibri"/>
      <family val="2"/>
      <scheme val="minor"/>
    </font>
    <font>
      <sz val="8"/>
      <name val="Arial"/>
      <family val="2"/>
    </font>
    <font>
      <sz val="7"/>
      <color theme="1"/>
      <name val="Arial"/>
      <family val="2"/>
    </font>
    <font>
      <b/>
      <sz val="18"/>
      <color theme="0"/>
      <name val="Arial"/>
      <family val="2"/>
    </font>
    <font>
      <sz val="11"/>
      <color theme="0"/>
      <name val="Arial"/>
      <family val="2"/>
    </font>
    <font>
      <sz val="6"/>
      <name val="Arial"/>
      <family val="2"/>
    </font>
    <font>
      <sz val="11"/>
      <color theme="1"/>
      <name val="Calibri"/>
      <family val="2"/>
      <scheme val="minor"/>
    </font>
    <font>
      <sz val="11"/>
      <color theme="1"/>
      <name val="Arial"/>
      <family val="2"/>
    </font>
    <font>
      <sz val="10"/>
      <color theme="1"/>
      <name val="Arial"/>
      <family val="2"/>
    </font>
    <font>
      <sz val="7"/>
      <color theme="0"/>
      <name val="Calibri"/>
      <family val="2"/>
      <scheme val="minor"/>
    </font>
    <font>
      <i/>
      <sz val="7"/>
      <name val="Calibri"/>
      <family val="2"/>
      <scheme val="minor"/>
    </font>
    <font>
      <sz val="7"/>
      <color theme="0"/>
      <name val="Calibri Light"/>
      <family val="2"/>
      <scheme val="major"/>
    </font>
    <font>
      <b/>
      <sz val="7"/>
      <color theme="1"/>
      <name val="Calibri"/>
      <family val="2"/>
      <scheme val="minor"/>
    </font>
    <font>
      <sz val="28"/>
      <color theme="9" tint="0.59996337778862885"/>
      <name val="Calibri Light"/>
      <family val="2"/>
      <scheme val="major"/>
    </font>
    <font>
      <b/>
      <sz val="8"/>
      <name val="Calibri"/>
      <family val="2"/>
      <scheme val="minor"/>
    </font>
    <font>
      <b/>
      <sz val="18"/>
      <color theme="9"/>
      <name val="Calibri"/>
      <family val="2"/>
      <scheme val="minor"/>
    </font>
    <font>
      <b/>
      <sz val="18"/>
      <color theme="5"/>
      <name val="Calibri"/>
      <family val="2"/>
      <scheme val="minor"/>
    </font>
    <font>
      <b/>
      <sz val="9"/>
      <color theme="5"/>
      <name val="Calibri"/>
      <family val="2"/>
      <scheme val="minor"/>
    </font>
    <font>
      <sz val="11"/>
      <color rgb="FF9C6500"/>
      <name val="Calibri"/>
      <family val="2"/>
      <scheme val="minor"/>
    </font>
    <font>
      <sz val="9"/>
      <color theme="1"/>
      <name val="Arial"/>
      <family val="2"/>
    </font>
    <font>
      <sz val="8"/>
      <color theme="1"/>
      <name val="Calibri"/>
      <family val="2"/>
      <scheme val="minor"/>
    </font>
    <font>
      <sz val="8"/>
      <color theme="1"/>
      <name val="Arial"/>
      <family val="2"/>
    </font>
    <font>
      <b/>
      <sz val="8"/>
      <color theme="1"/>
      <name val="Arial"/>
      <family val="2"/>
    </font>
    <font>
      <b/>
      <sz val="9"/>
      <color theme="1"/>
      <name val="Arial"/>
      <family val="2"/>
    </font>
    <font>
      <sz val="8"/>
      <color theme="0"/>
      <name val="Arial"/>
      <family val="2"/>
    </font>
    <font>
      <sz val="8"/>
      <color indexed="23"/>
      <name val="Arial"/>
      <family val="2"/>
    </font>
    <font>
      <vertAlign val="superscript"/>
      <sz val="8"/>
      <color theme="1"/>
      <name val="Arial"/>
      <family val="2"/>
    </font>
    <font>
      <sz val="8"/>
      <color rgb="FFFF0000"/>
      <name val="Arial"/>
      <family val="2"/>
    </font>
    <font>
      <sz val="8"/>
      <color rgb="FF000000"/>
      <name val="Arial"/>
      <family val="2"/>
    </font>
    <font>
      <b/>
      <sz val="18"/>
      <color theme="2"/>
      <name val="Arial"/>
      <family val="2"/>
    </font>
    <font>
      <sz val="8"/>
      <color theme="2"/>
      <name val="Arial"/>
      <family val="2"/>
    </font>
    <font>
      <sz val="9"/>
      <color rgb="FF000000"/>
      <name val="Arial"/>
      <family val="2"/>
    </font>
    <font>
      <b/>
      <sz val="9"/>
      <color theme="2"/>
      <name val="Arial"/>
      <family val="2"/>
    </font>
    <font>
      <sz val="9"/>
      <name val="Arial"/>
      <family val="2"/>
    </font>
    <font>
      <u/>
      <sz val="11"/>
      <color theme="10"/>
      <name val="Calibri"/>
      <family val="2"/>
      <scheme val="minor"/>
    </font>
    <font>
      <sz val="7"/>
      <name val="Arial Black"/>
      <family val="2"/>
    </font>
    <font>
      <b/>
      <sz val="9.5"/>
      <color indexed="29"/>
      <name val="Arial"/>
      <family val="2"/>
    </font>
    <font>
      <b/>
      <sz val="7"/>
      <name val="Arial"/>
      <family val="2"/>
    </font>
    <font>
      <b/>
      <sz val="8"/>
      <name val="Arial"/>
      <family val="2"/>
    </font>
    <font>
      <b/>
      <sz val="8"/>
      <color rgb="FF000000"/>
      <name val="Arial"/>
      <family val="2"/>
    </font>
    <font>
      <u/>
      <sz val="8"/>
      <name val="Arial"/>
      <family val="2"/>
    </font>
    <font>
      <b/>
      <sz val="18"/>
      <color rgb="FFFFFFFF"/>
      <name val="Arial"/>
      <family val="2"/>
    </font>
    <font>
      <sz val="11"/>
      <color rgb="FFFFFFFF"/>
      <name val="Arial"/>
      <family val="2"/>
    </font>
    <font>
      <sz val="7"/>
      <color rgb="FF808080"/>
      <name val="Arial"/>
      <family val="2"/>
    </font>
    <font>
      <sz val="9"/>
      <color theme="1"/>
      <name val="Calibri"/>
      <family val="2"/>
      <scheme val="minor"/>
    </font>
    <font>
      <vertAlign val="superscript"/>
      <sz val="8"/>
      <color rgb="FF000000"/>
      <name val="Arial"/>
      <family val="2"/>
    </font>
    <font>
      <sz val="6"/>
      <color rgb="FF000000"/>
      <name val="Arial"/>
      <family val="2"/>
    </font>
    <font>
      <sz val="8"/>
      <color rgb="FF000000"/>
      <name val="Calibri"/>
      <family val="2"/>
      <scheme val="minor"/>
    </font>
    <font>
      <sz val="11"/>
      <color theme="1"/>
      <name val="Monsterrat"/>
    </font>
    <font>
      <b/>
      <sz val="22"/>
      <color theme="4"/>
      <name val="Arial"/>
      <family val="2"/>
    </font>
    <font>
      <b/>
      <sz val="11"/>
      <color theme="0"/>
      <name val="Arial"/>
      <family val="2"/>
    </font>
    <font>
      <sz val="10"/>
      <color rgb="FF000000"/>
      <name val="Arial"/>
      <family val="2"/>
    </font>
    <font>
      <b/>
      <u/>
      <sz val="11"/>
      <name val="Arial"/>
      <family val="2"/>
    </font>
    <font>
      <i/>
      <sz val="9"/>
      <color theme="1"/>
      <name val="Arial"/>
      <family val="2"/>
    </font>
    <font>
      <b/>
      <sz val="8"/>
      <color rgb="FF7030A0"/>
      <name val="Calibri"/>
      <family val="2"/>
      <scheme val="minor"/>
    </font>
    <font>
      <sz val="11"/>
      <color rgb="FF000000"/>
      <name val="Calibri"/>
      <family val="2"/>
      <scheme val="minor"/>
    </font>
    <font>
      <sz val="8"/>
      <color rgb="FFFF0000"/>
      <name val="Calibri"/>
      <family val="2"/>
      <scheme val="minor"/>
    </font>
    <font>
      <sz val="8"/>
      <color rgb="FFFFFFFF"/>
      <name val="Arial"/>
      <family val="2"/>
    </font>
    <font>
      <sz val="11"/>
      <name val="Calibri"/>
      <family val="2"/>
      <scheme val="minor"/>
    </font>
    <font>
      <b/>
      <sz val="8"/>
      <color rgb="FF000000"/>
      <name val="Calibri"/>
      <family val="2"/>
      <scheme val="minor"/>
    </font>
    <font>
      <b/>
      <sz val="7"/>
      <color rgb="FFFFFFFF"/>
      <name val="Arial"/>
      <family val="2"/>
    </font>
    <font>
      <b/>
      <vertAlign val="subscript"/>
      <sz val="8"/>
      <color rgb="FF000000"/>
      <name val="Arial"/>
      <family val="2"/>
    </font>
    <font>
      <vertAlign val="subscript"/>
      <sz val="8"/>
      <color rgb="FF000000"/>
      <name val="Arial"/>
      <family val="2"/>
    </font>
    <font>
      <b/>
      <vertAlign val="superscript"/>
      <sz val="8"/>
      <color rgb="FF000000"/>
      <name val="Arial"/>
      <family val="2"/>
    </font>
    <font>
      <sz val="7"/>
      <color rgb="FF000000"/>
      <name val="Arial"/>
      <family val="2"/>
    </font>
    <font>
      <b/>
      <sz val="10"/>
      <color rgb="FF000000"/>
      <name val="Arial"/>
      <family val="2"/>
    </font>
    <font>
      <sz val="10"/>
      <name val="Calibri"/>
      <family val="2"/>
      <scheme val="minor"/>
    </font>
    <font>
      <b/>
      <sz val="10"/>
      <color rgb="FF407EC9"/>
      <name val="Arial"/>
      <family val="2"/>
    </font>
    <font>
      <b/>
      <sz val="8"/>
      <color theme="0"/>
      <name val="Arial"/>
      <family val="2"/>
    </font>
    <font>
      <b/>
      <sz val="18"/>
      <color rgb="FF407EC9"/>
      <name val="Arial"/>
      <family val="2"/>
    </font>
    <font>
      <b/>
      <sz val="14"/>
      <color rgb="FF407EC9"/>
      <name val="Arial"/>
      <family val="2"/>
    </font>
    <font>
      <sz val="8"/>
      <color theme="0"/>
      <name val="Calibri"/>
      <family val="2"/>
      <scheme val="minor"/>
    </font>
    <font>
      <sz val="7"/>
      <color theme="0"/>
      <name val="Arial"/>
      <family val="2"/>
    </font>
    <font>
      <b/>
      <vertAlign val="superscript"/>
      <sz val="8"/>
      <color theme="0"/>
      <name val="Arial"/>
      <family val="2"/>
    </font>
    <font>
      <b/>
      <sz val="11"/>
      <color theme="0"/>
      <name val="Calibri"/>
      <family val="2"/>
      <scheme val="minor"/>
    </font>
    <font>
      <b/>
      <sz val="8"/>
      <color theme="0"/>
      <name val="Calibri"/>
      <family val="2"/>
      <scheme val="minor"/>
    </font>
    <font>
      <b/>
      <sz val="9"/>
      <color theme="0"/>
      <name val="Arial"/>
      <family val="2"/>
    </font>
    <font>
      <sz val="9"/>
      <color theme="0"/>
      <name val="Arial"/>
      <family val="2"/>
    </font>
    <font>
      <b/>
      <sz val="11"/>
      <color rgb="FF00B050"/>
      <name val="Calibri"/>
      <family val="2"/>
      <scheme val="minor"/>
    </font>
    <font>
      <b/>
      <u/>
      <sz val="10"/>
      <name val="Arial"/>
      <family val="2"/>
    </font>
    <font>
      <sz val="10"/>
      <color theme="0"/>
      <name val="Arial"/>
      <family val="2"/>
    </font>
    <font>
      <u/>
      <sz val="10"/>
      <name val="Arial"/>
      <family val="2"/>
    </font>
    <font>
      <sz val="6"/>
      <color theme="1"/>
      <name val="Arial"/>
      <family val="2"/>
    </font>
    <font>
      <b/>
      <sz val="9"/>
      <name val="Arial"/>
      <family val="2"/>
    </font>
    <font>
      <sz val="9"/>
      <color rgb="FF444444"/>
      <name val="Arial"/>
      <family val="2"/>
    </font>
    <font>
      <b/>
      <sz val="9"/>
      <color rgb="FF444444"/>
      <name val="Arial"/>
      <family val="2"/>
    </font>
    <font>
      <b/>
      <u/>
      <sz val="11"/>
      <color rgb="FF407EC9"/>
      <name val="Arial"/>
      <family val="2"/>
    </font>
    <font>
      <sz val="5"/>
      <color rgb="FF000000"/>
      <name val="Arial"/>
      <family val="2"/>
    </font>
  </fonts>
  <fills count="19">
    <fill>
      <patternFill patternType="none"/>
    </fill>
    <fill>
      <patternFill patternType="gray125"/>
    </fill>
    <fill>
      <patternFill patternType="solid">
        <fgColor theme="4"/>
      </patternFill>
    </fill>
    <fill>
      <patternFill patternType="solid">
        <fgColor theme="5"/>
      </patternFill>
    </fill>
    <fill>
      <patternFill patternType="solid">
        <fgColor theme="9"/>
      </patternFill>
    </fill>
    <fill>
      <patternFill patternType="solid">
        <fgColor theme="4"/>
        <bgColor indexed="64"/>
      </patternFill>
    </fill>
    <fill>
      <patternFill patternType="solid">
        <fgColor rgb="FFFFEB9C"/>
      </patternFill>
    </fill>
    <fill>
      <patternFill patternType="solid">
        <fgColor theme="9" tint="0.79998168889431442"/>
        <bgColor indexed="65"/>
      </patternFill>
    </fill>
    <fill>
      <patternFill patternType="solid">
        <fgColor theme="9" tint="0.39997558519241921"/>
        <bgColor indexed="65"/>
      </patternFill>
    </fill>
    <fill>
      <patternFill patternType="solid">
        <fgColor indexed="60"/>
      </patternFill>
    </fill>
    <fill>
      <patternFill patternType="solid">
        <fgColor rgb="FFD8E0E3"/>
        <bgColor indexed="64"/>
      </patternFill>
    </fill>
    <fill>
      <patternFill patternType="solid">
        <fgColor theme="5"/>
        <bgColor indexed="64"/>
      </patternFill>
    </fill>
    <fill>
      <patternFill patternType="solid">
        <fgColor indexed="22"/>
        <bgColor indexed="64"/>
      </patternFill>
    </fill>
    <fill>
      <patternFill patternType="solid">
        <fgColor rgb="FFFFFFFF"/>
        <bgColor rgb="FF000000"/>
      </patternFill>
    </fill>
    <fill>
      <patternFill patternType="solid">
        <fgColor rgb="FF407EC9"/>
        <bgColor rgb="FF000000"/>
      </patternFill>
    </fill>
    <fill>
      <patternFill patternType="solid">
        <fgColor rgb="FF407EC9"/>
        <bgColor indexed="64"/>
      </patternFill>
    </fill>
    <fill>
      <patternFill patternType="solid">
        <fgColor rgb="FF58595B"/>
        <bgColor rgb="FF000000"/>
      </patternFill>
    </fill>
    <fill>
      <patternFill patternType="solid">
        <fgColor theme="3"/>
        <bgColor indexed="64"/>
      </patternFill>
    </fill>
    <fill>
      <patternFill patternType="solid">
        <fgColor rgb="FFDFF1ED"/>
        <bgColor indexed="64"/>
      </patternFill>
    </fill>
  </fills>
  <borders count="34">
    <border>
      <left/>
      <right/>
      <top/>
      <bottom/>
      <diagonal/>
    </border>
    <border>
      <left/>
      <right/>
      <top/>
      <bottom style="thick">
        <color theme="4"/>
      </bottom>
      <diagonal/>
    </border>
    <border>
      <left/>
      <right/>
      <top style="thin">
        <color theme="9" tint="0.59996337778862885"/>
      </top>
      <bottom style="thin">
        <color theme="9" tint="0.59996337778862885"/>
      </bottom>
      <diagonal/>
    </border>
    <border>
      <left style="thin">
        <color theme="3" tint="-0.24994659260841701"/>
      </left>
      <right style="thin">
        <color theme="3" tint="-0.24994659260841701"/>
      </right>
      <top style="thin">
        <color theme="3" tint="-0.24994659260841701"/>
      </top>
      <bottom style="thin">
        <color theme="3" tint="-0.24994659260841701"/>
      </bottom>
      <diagonal/>
    </border>
    <border>
      <left/>
      <right/>
      <top/>
      <bottom style="thin">
        <color theme="4"/>
      </bottom>
      <diagonal/>
    </border>
    <border>
      <left/>
      <right/>
      <top style="thin">
        <color theme="4"/>
      </top>
      <bottom style="medium">
        <color theme="4"/>
      </bottom>
      <diagonal/>
    </border>
    <border>
      <left/>
      <right/>
      <top/>
      <bottom style="hair">
        <color theme="4"/>
      </bottom>
      <diagonal/>
    </border>
    <border>
      <left/>
      <right/>
      <top style="hair">
        <color theme="4"/>
      </top>
      <bottom/>
      <diagonal/>
    </border>
    <border>
      <left/>
      <right/>
      <top style="hair">
        <color theme="4"/>
      </top>
      <bottom style="hair">
        <color theme="4"/>
      </bottom>
      <diagonal/>
    </border>
    <border>
      <left/>
      <right/>
      <top style="hair">
        <color theme="4"/>
      </top>
      <bottom style="thin">
        <color theme="4"/>
      </bottom>
      <diagonal/>
    </border>
    <border>
      <left/>
      <right/>
      <top/>
      <bottom style="medium">
        <color theme="4"/>
      </bottom>
      <diagonal/>
    </border>
    <border>
      <left/>
      <right/>
      <top style="hair">
        <color theme="4"/>
      </top>
      <bottom style="medium">
        <color theme="4"/>
      </bottom>
      <diagonal/>
    </border>
    <border>
      <left/>
      <right/>
      <top/>
      <bottom style="thin">
        <color indexed="64"/>
      </bottom>
      <diagonal/>
    </border>
    <border>
      <left/>
      <right/>
      <top/>
      <bottom style="hair">
        <color rgb="FF407EC9"/>
      </bottom>
      <diagonal/>
    </border>
    <border>
      <left/>
      <right/>
      <top style="hair">
        <color rgb="FF407EC9"/>
      </top>
      <bottom style="hair">
        <color rgb="FF407EC9"/>
      </bottom>
      <diagonal/>
    </border>
    <border>
      <left/>
      <right/>
      <top/>
      <bottom style="thin">
        <color rgb="FF407EC9"/>
      </bottom>
      <diagonal/>
    </border>
    <border>
      <left/>
      <right/>
      <top/>
      <bottom style="medium">
        <color rgb="FF407EC9"/>
      </bottom>
      <diagonal/>
    </border>
    <border>
      <left/>
      <right/>
      <top style="thin">
        <color rgb="FF407EC9"/>
      </top>
      <bottom style="medium">
        <color rgb="FF407EC9"/>
      </bottom>
      <diagonal/>
    </border>
    <border>
      <left/>
      <right/>
      <top style="hair">
        <color rgb="FF407EC9"/>
      </top>
      <bottom/>
      <diagonal/>
    </border>
    <border>
      <left/>
      <right/>
      <top style="hair">
        <color rgb="FF407EC9"/>
      </top>
      <bottom style="thin">
        <color rgb="FF407EC9"/>
      </bottom>
      <diagonal/>
    </border>
    <border>
      <left/>
      <right style="thin">
        <color rgb="FFFFFFFF"/>
      </right>
      <top style="thin">
        <color rgb="FFFFFFFF"/>
      </top>
      <bottom style="thin">
        <color rgb="FFFFFFFF"/>
      </bottom>
      <diagonal/>
    </border>
    <border>
      <left/>
      <right/>
      <top style="thin">
        <color rgb="FFFFFFFF"/>
      </top>
      <bottom/>
      <diagonal/>
    </border>
    <border>
      <left/>
      <right/>
      <top style="thin">
        <color rgb="FFFFFFFF"/>
      </top>
      <bottom style="thin">
        <color rgb="FFFFFFFF"/>
      </bottom>
      <diagonal/>
    </border>
    <border>
      <left/>
      <right style="thin">
        <color rgb="FFFFFFFF"/>
      </right>
      <top style="thin">
        <color rgb="FFFFFFFF"/>
      </top>
      <bottom/>
      <diagonal/>
    </border>
    <border>
      <left/>
      <right/>
      <top style="thin">
        <color rgb="FFFFFFFF"/>
      </top>
      <bottom style="hair">
        <color theme="4"/>
      </bottom>
      <diagonal/>
    </border>
    <border>
      <left/>
      <right/>
      <top style="hair">
        <color theme="4"/>
      </top>
      <bottom style="thin">
        <color rgb="FFFFFFFF"/>
      </bottom>
      <diagonal/>
    </border>
    <border>
      <left/>
      <right/>
      <top style="hair">
        <color rgb="FF407EC9"/>
      </top>
      <bottom style="medium">
        <color rgb="FF407EC9"/>
      </bottom>
      <diagonal/>
    </border>
    <border>
      <left/>
      <right/>
      <top style="medium">
        <color rgb="FF407EC9"/>
      </top>
      <bottom/>
      <diagonal/>
    </border>
    <border>
      <left/>
      <right/>
      <top style="thin">
        <color rgb="FF407EC9"/>
      </top>
      <bottom style="thin">
        <color rgb="FF407EC9"/>
      </bottom>
      <diagonal/>
    </border>
    <border>
      <left/>
      <right/>
      <top style="hair">
        <color theme="4"/>
      </top>
      <bottom style="medium">
        <color rgb="FF407EC9"/>
      </bottom>
      <diagonal/>
    </border>
    <border>
      <left/>
      <right/>
      <top/>
      <bottom style="thin">
        <color rgb="FFFFFFFF"/>
      </bottom>
      <diagonal/>
    </border>
    <border>
      <left/>
      <right/>
      <top style="hair">
        <color theme="4"/>
      </top>
      <bottom style="hair">
        <color rgb="FF407EC9"/>
      </bottom>
      <diagonal/>
    </border>
    <border>
      <left/>
      <right/>
      <top style="thin">
        <color rgb="FFFFFFFF"/>
      </top>
      <bottom style="hair">
        <color rgb="FF407EC9"/>
      </bottom>
      <diagonal/>
    </border>
    <border>
      <left/>
      <right/>
      <top style="hair">
        <color rgb="FF407EC9"/>
      </top>
      <bottom style="medium">
        <color theme="4"/>
      </bottom>
      <diagonal/>
    </border>
  </borders>
  <cellStyleXfs count="63">
    <xf numFmtId="0" fontId="0" fillId="0" borderId="0"/>
    <xf numFmtId="0" fontId="1" fillId="0" borderId="1" applyNumberFormat="0" applyFill="0" applyAlignment="0" applyProtection="0"/>
    <xf numFmtId="0" fontId="2" fillId="0" borderId="0" applyNumberFormat="0" applyFill="0" applyBorder="0" applyAlignment="0" applyProtection="0"/>
    <xf numFmtId="0" fontId="3" fillId="2"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4" fillId="0" borderId="0"/>
    <xf numFmtId="0" fontId="7" fillId="0" borderId="2" applyProtection="0">
      <alignment vertical="center"/>
    </xf>
    <xf numFmtId="9" fontId="8" fillId="0" borderId="0" applyFont="0" applyFill="0" applyBorder="0" applyAlignment="0" applyProtection="0"/>
    <xf numFmtId="9" fontId="13" fillId="0" borderId="0" applyFont="0" applyFill="0" applyBorder="0" applyAlignment="0" applyProtection="0"/>
    <xf numFmtId="0" fontId="9" fillId="0" borderId="0" applyFill="0" applyBorder="0"/>
    <xf numFmtId="0" fontId="13" fillId="0" borderId="0"/>
    <xf numFmtId="165" fontId="14" fillId="0" borderId="0" applyFont="0" applyFill="0" applyBorder="0" applyAlignment="0" applyProtection="0"/>
    <xf numFmtId="9" fontId="14" fillId="0" borderId="0" applyFont="0" applyFill="0" applyBorder="0" applyAlignment="0" applyProtection="0"/>
    <xf numFmtId="0" fontId="14" fillId="0" borderId="0"/>
    <xf numFmtId="9" fontId="13" fillId="0" borderId="0" applyFont="0" applyFill="0" applyBorder="0" applyAlignment="0" applyProtection="0"/>
    <xf numFmtId="165" fontId="14" fillId="0" borderId="0" applyFont="0" applyFill="0" applyBorder="0" applyAlignment="0" applyProtection="0"/>
    <xf numFmtId="0" fontId="14" fillId="0" borderId="0"/>
    <xf numFmtId="0" fontId="8" fillId="9" borderId="0"/>
    <xf numFmtId="9" fontId="14" fillId="0" borderId="0" applyFont="0" applyFill="0" applyBorder="0" applyAlignment="0" applyProtection="0"/>
    <xf numFmtId="165" fontId="13" fillId="0" borderId="0" applyFont="0" applyFill="0" applyBorder="0" applyAlignment="0" applyProtection="0"/>
    <xf numFmtId="0" fontId="16" fillId="4" borderId="0" applyNumberFormat="0" applyAlignment="0" applyProtection="0"/>
    <xf numFmtId="0" fontId="24" fillId="0" borderId="0" applyNumberFormat="0" applyFill="0" applyAlignment="0" applyProtection="0"/>
    <xf numFmtId="0" fontId="21" fillId="0" borderId="0" applyNumberFormat="0" applyFill="0" applyProtection="0">
      <alignment vertical="center"/>
    </xf>
    <xf numFmtId="0" fontId="17" fillId="0" borderId="0" applyNumberFormat="0" applyFill="0" applyBorder="0" applyAlignment="0" applyProtection="0"/>
    <xf numFmtId="0" fontId="7" fillId="7" borderId="0" applyNumberFormat="0" applyBorder="0" applyAlignment="0" applyProtection="0"/>
    <xf numFmtId="0" fontId="23" fillId="0" borderId="0" applyNumberFormat="0" applyFill="0" applyAlignment="0" applyProtection="0"/>
    <xf numFmtId="0" fontId="19" fillId="8" borderId="0" applyNumberFormat="0" applyBorder="0" applyProtection="0">
      <alignment vertical="center"/>
    </xf>
    <xf numFmtId="0" fontId="18" fillId="5" borderId="0" applyNumberFormat="0" applyAlignment="0" applyProtection="0"/>
    <xf numFmtId="0" fontId="20" fillId="0" borderId="0" applyNumberFormat="0" applyFill="0" applyBorder="0" applyAlignment="0" applyProtection="0"/>
    <xf numFmtId="9" fontId="13" fillId="0" borderId="0" applyFont="0" applyFill="0" applyBorder="0" applyAlignment="0" applyProtection="0"/>
    <xf numFmtId="0" fontId="13" fillId="0" borderId="0"/>
    <xf numFmtId="9" fontId="14" fillId="0" borderId="0" applyFont="0" applyFill="0" applyBorder="0" applyAlignment="0" applyProtection="0"/>
    <xf numFmtId="0" fontId="13" fillId="0" borderId="0"/>
    <xf numFmtId="0" fontId="14" fillId="0" borderId="0"/>
    <xf numFmtId="0" fontId="22" fillId="0" borderId="0" applyNumberFormat="0" applyFill="0" applyAlignment="0" applyProtection="0"/>
    <xf numFmtId="0" fontId="17" fillId="0" borderId="0" applyNumberFormat="0" applyFill="0" applyBorder="0" applyAlignment="0" applyProtection="0"/>
    <xf numFmtId="0" fontId="16" fillId="4" borderId="0" applyNumberFormat="0" applyAlignment="0" applyProtection="0"/>
    <xf numFmtId="0" fontId="21" fillId="0" borderId="0" applyNumberFormat="0" applyFill="0" applyProtection="0">
      <alignment vertical="center"/>
    </xf>
    <xf numFmtId="0" fontId="15" fillId="10" borderId="3" applyNumberFormat="0" applyProtection="0">
      <alignment horizontal="left" vertical="top" indent="1"/>
    </xf>
    <xf numFmtId="165" fontId="14" fillId="0" borderId="0" applyFont="0" applyFill="0" applyBorder="0" applyAlignment="0" applyProtection="0"/>
    <xf numFmtId="0" fontId="14" fillId="0" borderId="0"/>
    <xf numFmtId="165" fontId="14" fillId="0" borderId="0" applyFont="0" applyFill="0" applyBorder="0" applyAlignment="0" applyProtection="0"/>
    <xf numFmtId="0" fontId="14" fillId="0" borderId="0"/>
    <xf numFmtId="0" fontId="16" fillId="11" borderId="0" applyNumberFormat="0" applyBorder="0" applyAlignment="0" applyProtection="0"/>
    <xf numFmtId="0" fontId="14" fillId="0" borderId="0"/>
    <xf numFmtId="0" fontId="25" fillId="6" borderId="0" applyNumberFormat="0" applyBorder="0" applyAlignment="0" applyProtection="0"/>
    <xf numFmtId="0" fontId="13" fillId="0" borderId="0"/>
    <xf numFmtId="0" fontId="14" fillId="0" borderId="0"/>
    <xf numFmtId="9"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0" fontId="13" fillId="0" borderId="0"/>
    <xf numFmtId="43" fontId="13" fillId="0" borderId="0" applyFont="0" applyFill="0" applyBorder="0" applyAlignment="0" applyProtection="0"/>
    <xf numFmtId="0" fontId="41" fillId="0" borderId="0" applyNumberFormat="0" applyFill="0" applyBorder="0" applyAlignment="0" applyProtection="0"/>
    <xf numFmtId="0" fontId="4" fillId="0" borderId="0" applyProtection="0"/>
    <xf numFmtId="0" fontId="42" fillId="0" borderId="12"/>
    <xf numFmtId="0" fontId="43" fillId="0" borderId="0"/>
    <xf numFmtId="0" fontId="42" fillId="0" borderId="12">
      <alignment horizontal="right"/>
    </xf>
    <xf numFmtId="0" fontId="5" fillId="0" borderId="0"/>
    <xf numFmtId="169" fontId="44" fillId="12" borderId="0">
      <alignment horizontal="right"/>
    </xf>
    <xf numFmtId="0" fontId="42" fillId="0" borderId="0"/>
    <xf numFmtId="0" fontId="13" fillId="0" borderId="0"/>
  </cellStyleXfs>
  <cellXfs count="537">
    <xf numFmtId="0" fontId="0" fillId="0" borderId="0" xfId="0"/>
    <xf numFmtId="0" fontId="9" fillId="0" borderId="0" xfId="7" quotePrefix="1" applyFont="1" applyBorder="1" applyAlignment="1">
      <alignment horizontal="left" vertical="center" indent="2"/>
    </xf>
    <xf numFmtId="0" fontId="10" fillId="5" borderId="0" xfId="1" applyFont="1" applyFill="1" applyBorder="1" applyAlignment="1">
      <alignment vertical="center"/>
    </xf>
    <xf numFmtId="3" fontId="9" fillId="0" borderId="0" xfId="7" applyNumberFormat="1" applyFont="1" applyBorder="1" applyAlignment="1">
      <alignment horizontal="right" vertical="center"/>
    </xf>
    <xf numFmtId="0" fontId="10" fillId="0" borderId="0" xfId="1" applyFont="1" applyFill="1" applyBorder="1" applyAlignment="1">
      <alignment vertical="center"/>
    </xf>
    <xf numFmtId="0" fontId="28" fillId="0" borderId="0" xfId="7" applyFont="1" applyBorder="1" applyAlignment="1">
      <alignment horizontal="left" vertical="center" indent="1"/>
    </xf>
    <xf numFmtId="3" fontId="28" fillId="0" borderId="0" xfId="7" applyNumberFormat="1" applyFont="1" applyBorder="1" applyAlignment="1">
      <alignment horizontal="right" vertical="center"/>
    </xf>
    <xf numFmtId="0" fontId="28" fillId="0" borderId="0" xfId="7" applyFont="1" applyBorder="1" applyAlignment="1">
      <alignment horizontal="center" vertical="center"/>
    </xf>
    <xf numFmtId="3" fontId="28" fillId="0" borderId="0" xfId="7" applyNumberFormat="1" applyFont="1" applyBorder="1">
      <alignment vertical="center"/>
    </xf>
    <xf numFmtId="0" fontId="31" fillId="0" borderId="0" xfId="3" applyFont="1" applyFill="1" applyBorder="1" applyAlignment="1">
      <alignment vertical="center" wrapText="1"/>
    </xf>
    <xf numFmtId="0" fontId="11" fillId="0" borderId="0" xfId="3" applyFont="1" applyFill="1" applyBorder="1" applyAlignment="1">
      <alignment vertical="center" wrapText="1"/>
    </xf>
    <xf numFmtId="0" fontId="28" fillId="0" borderId="0" xfId="7" quotePrefix="1" applyFont="1" applyBorder="1" applyAlignment="1">
      <alignment horizontal="left" vertical="center" indent="2"/>
    </xf>
    <xf numFmtId="166" fontId="28" fillId="0" borderId="0" xfId="7" applyNumberFormat="1" applyFont="1" applyBorder="1">
      <alignment vertical="center"/>
    </xf>
    <xf numFmtId="3" fontId="28" fillId="0" borderId="0" xfId="7" applyNumberFormat="1" applyFont="1" applyBorder="1" applyAlignment="1">
      <alignment horizontal="center" vertical="center"/>
    </xf>
    <xf numFmtId="0" fontId="28" fillId="0" borderId="4" xfId="7" quotePrefix="1" applyFont="1" applyBorder="1" applyAlignment="1">
      <alignment horizontal="left" vertical="center" indent="2"/>
    </xf>
    <xf numFmtId="0" fontId="28" fillId="0" borderId="4" xfId="7" applyFont="1" applyBorder="1" applyAlignment="1">
      <alignment horizontal="center" vertical="center"/>
    </xf>
    <xf numFmtId="0" fontId="29" fillId="0" borderId="5" xfId="7" applyFont="1" applyBorder="1" applyAlignment="1">
      <alignment horizontal="center" vertical="center"/>
    </xf>
    <xf numFmtId="3" fontId="29" fillId="0" borderId="5" xfId="7" applyNumberFormat="1" applyFont="1" applyBorder="1">
      <alignment vertical="center"/>
    </xf>
    <xf numFmtId="0" fontId="29" fillId="0" borderId="5" xfId="7" applyFont="1" applyBorder="1" applyAlignment="1">
      <alignment horizontal="left" vertical="center" indent="1"/>
    </xf>
    <xf numFmtId="0" fontId="6" fillId="0" borderId="0" xfId="6" applyFont="1" applyAlignment="1">
      <alignment horizontal="center" vertical="center" wrapText="1"/>
    </xf>
    <xf numFmtId="0" fontId="6" fillId="0" borderId="0" xfId="6" applyFont="1" applyAlignment="1">
      <alignment vertical="center" wrapText="1"/>
    </xf>
    <xf numFmtId="0" fontId="32" fillId="0" borderId="0" xfId="6" applyFont="1" applyAlignment="1">
      <alignment horizontal="center" vertical="center" wrapText="1"/>
    </xf>
    <xf numFmtId="0" fontId="32" fillId="0" borderId="0" xfId="6" applyFont="1" applyAlignment="1">
      <alignment vertical="center" wrapText="1"/>
    </xf>
    <xf numFmtId="0" fontId="36" fillId="5" borderId="0" xfId="1" applyFont="1" applyFill="1" applyBorder="1" applyAlignment="1">
      <alignment vertical="center"/>
    </xf>
    <xf numFmtId="4" fontId="28" fillId="0" borderId="0" xfId="7" applyNumberFormat="1" applyFont="1" applyBorder="1" applyAlignment="1">
      <alignment horizontal="right" vertical="center"/>
    </xf>
    <xf numFmtId="0" fontId="28" fillId="0" borderId="6" xfId="7" quotePrefix="1" applyFont="1" applyBorder="1" applyAlignment="1">
      <alignment horizontal="left" vertical="center" indent="2"/>
    </xf>
    <xf numFmtId="3" fontId="28" fillId="0" borderId="7" xfId="7" applyNumberFormat="1" applyFont="1" applyBorder="1" applyAlignment="1">
      <alignment horizontal="right" vertical="center"/>
    </xf>
    <xf numFmtId="0" fontId="28" fillId="0" borderId="8" xfId="7" quotePrefix="1" applyFont="1" applyBorder="1" applyAlignment="1">
      <alignment horizontal="left" vertical="center" indent="2"/>
    </xf>
    <xf numFmtId="3" fontId="28" fillId="0" borderId="8" xfId="7" applyNumberFormat="1" applyFont="1" applyBorder="1" applyAlignment="1">
      <alignment horizontal="right" vertical="center"/>
    </xf>
    <xf numFmtId="0" fontId="28" fillId="0" borderId="6" xfId="7" applyFont="1" applyBorder="1" applyAlignment="1">
      <alignment horizontal="center" vertical="center"/>
    </xf>
    <xf numFmtId="0" fontId="28" fillId="0" borderId="8" xfId="7" applyFont="1" applyBorder="1" applyAlignment="1">
      <alignment horizontal="center" vertical="center"/>
    </xf>
    <xf numFmtId="0" fontId="28" fillId="0" borderId="7" xfId="7" quotePrefix="1" applyFont="1" applyBorder="1" applyAlignment="1">
      <alignment horizontal="left" vertical="center" indent="2"/>
    </xf>
    <xf numFmtId="3" fontId="28" fillId="0" borderId="8" xfId="7" applyNumberFormat="1" applyFont="1" applyBorder="1">
      <alignment vertical="center"/>
    </xf>
    <xf numFmtId="0" fontId="28" fillId="0" borderId="9" xfId="7" quotePrefix="1" applyFont="1" applyBorder="1" applyAlignment="1">
      <alignment horizontal="left" vertical="center" indent="2"/>
    </xf>
    <xf numFmtId="0" fontId="29" fillId="0" borderId="10" xfId="7" applyFont="1" applyBorder="1" applyAlignment="1">
      <alignment horizontal="left" vertical="center" indent="1"/>
    </xf>
    <xf numFmtId="0" fontId="28" fillId="0" borderId="8" xfId="7" applyFont="1" applyBorder="1" applyAlignment="1">
      <alignment horizontal="left" vertical="center" indent="1"/>
    </xf>
    <xf numFmtId="0" fontId="27" fillId="0" borderId="0" xfId="0" applyFont="1" applyAlignment="1">
      <alignment horizontal="right"/>
    </xf>
    <xf numFmtId="0" fontId="27" fillId="0" borderId="0" xfId="0" applyFont="1" applyAlignment="1">
      <alignment horizontal="center"/>
    </xf>
    <xf numFmtId="3" fontId="27" fillId="0" borderId="0" xfId="0" applyNumberFormat="1" applyFont="1"/>
    <xf numFmtId="166" fontId="26" fillId="0" borderId="0" xfId="0" applyNumberFormat="1" applyFont="1" applyAlignment="1">
      <alignment vertical="center"/>
    </xf>
    <xf numFmtId="0" fontId="38" fillId="0" borderId="0" xfId="0" applyFont="1" applyAlignment="1">
      <alignment wrapText="1"/>
    </xf>
    <xf numFmtId="0" fontId="28" fillId="0" borderId="11" xfId="7" applyFont="1" applyBorder="1" applyAlignment="1">
      <alignment horizontal="left" vertical="center" indent="1"/>
    </xf>
    <xf numFmtId="0" fontId="28" fillId="0" borderId="11" xfId="7" applyFont="1" applyBorder="1" applyAlignment="1">
      <alignment horizontal="center" vertical="center"/>
    </xf>
    <xf numFmtId="3" fontId="28" fillId="0" borderId="6" xfId="7" applyNumberFormat="1" applyFont="1" applyBorder="1" applyAlignment="1">
      <alignment horizontal="right" vertical="center"/>
    </xf>
    <xf numFmtId="0" fontId="28" fillId="0" borderId="0" xfId="7" quotePrefix="1" applyFont="1" applyBorder="1" applyAlignment="1">
      <alignment horizontal="left" vertical="center" indent="3"/>
    </xf>
    <xf numFmtId="0" fontId="28" fillId="0" borderId="0" xfId="7" applyFont="1" applyBorder="1" applyAlignment="1">
      <alignment horizontal="left" vertical="center" indent="2"/>
    </xf>
    <xf numFmtId="0" fontId="28" fillId="0" borderId="8" xfId="7" applyFont="1" applyBorder="1" applyAlignment="1">
      <alignment horizontal="left" vertical="center" indent="2"/>
    </xf>
    <xf numFmtId="0" fontId="27" fillId="0" borderId="0" xfId="0" applyFont="1" applyAlignment="1">
      <alignment horizontal="left" indent="1"/>
    </xf>
    <xf numFmtId="0" fontId="34" fillId="0" borderId="0" xfId="7" quotePrefix="1" applyFont="1" applyBorder="1" applyAlignment="1">
      <alignment horizontal="left" vertical="center" indent="3"/>
    </xf>
    <xf numFmtId="0" fontId="10" fillId="0" borderId="0" xfId="0" applyFont="1" applyAlignment="1">
      <alignment vertical="center"/>
    </xf>
    <xf numFmtId="0" fontId="10" fillId="0" borderId="0" xfId="0" applyFont="1" applyAlignment="1">
      <alignment horizontal="center" vertical="center"/>
    </xf>
    <xf numFmtId="167" fontId="10" fillId="0" borderId="0" xfId="0" applyNumberFormat="1" applyFont="1" applyAlignment="1">
      <alignment vertical="center"/>
    </xf>
    <xf numFmtId="0" fontId="26" fillId="0" borderId="0" xfId="0" applyFont="1" applyAlignment="1">
      <alignment vertical="center"/>
    </xf>
    <xf numFmtId="0" fontId="26" fillId="0" borderId="0" xfId="0" applyFont="1" applyAlignment="1">
      <alignment horizontal="center" vertical="center"/>
    </xf>
    <xf numFmtId="0" fontId="39" fillId="5" borderId="0" xfId="4" applyFont="1" applyFill="1" applyBorder="1" applyAlignment="1">
      <alignment vertical="center"/>
    </xf>
    <xf numFmtId="0" fontId="39" fillId="5" borderId="0" xfId="5" applyFont="1" applyFill="1" applyBorder="1" applyAlignment="1">
      <alignment horizontal="center" vertical="center" wrapText="1"/>
    </xf>
    <xf numFmtId="0" fontId="39" fillId="5" borderId="0" xfId="5" applyFont="1" applyFill="1" applyBorder="1" applyAlignment="1">
      <alignment vertical="center" wrapText="1"/>
    </xf>
    <xf numFmtId="0" fontId="39" fillId="5" borderId="0" xfId="5" applyFont="1" applyFill="1" applyBorder="1" applyAlignment="1">
      <alignment horizontal="right" vertical="center" wrapText="1"/>
    </xf>
    <xf numFmtId="0" fontId="39" fillId="5" borderId="0" xfId="0" applyFont="1" applyFill="1" applyAlignment="1">
      <alignment vertical="center"/>
    </xf>
    <xf numFmtId="0" fontId="40" fillId="0" borderId="0" xfId="0" applyFont="1" applyAlignment="1">
      <alignment vertical="center"/>
    </xf>
    <xf numFmtId="0" fontId="40" fillId="0" borderId="0" xfId="0" applyFont="1" applyAlignment="1">
      <alignment horizontal="center" vertical="center"/>
    </xf>
    <xf numFmtId="166" fontId="40" fillId="0" borderId="0" xfId="0" applyNumberFormat="1" applyFont="1" applyAlignment="1">
      <alignment vertical="center"/>
    </xf>
    <xf numFmtId="167" fontId="26" fillId="0" borderId="0" xfId="0" applyNumberFormat="1" applyFont="1" applyAlignment="1">
      <alignment vertical="center"/>
    </xf>
    <xf numFmtId="4" fontId="26" fillId="0" borderId="0" xfId="0" applyNumberFormat="1" applyFont="1" applyAlignment="1">
      <alignment vertical="center"/>
    </xf>
    <xf numFmtId="0" fontId="30" fillId="0" borderId="0" xfId="0" applyFont="1" applyAlignment="1">
      <alignment vertical="center"/>
    </xf>
    <xf numFmtId="0" fontId="30" fillId="0" borderId="0" xfId="0" applyFont="1" applyAlignment="1">
      <alignment horizontal="center" vertical="center"/>
    </xf>
    <xf numFmtId="166" fontId="30" fillId="0" borderId="0" xfId="0" applyNumberFormat="1" applyFont="1" applyAlignment="1">
      <alignment vertical="center"/>
    </xf>
    <xf numFmtId="4" fontId="30" fillId="0" borderId="0" xfId="0" applyNumberFormat="1" applyFont="1" applyAlignment="1">
      <alignment vertical="center"/>
    </xf>
    <xf numFmtId="0" fontId="26" fillId="0" borderId="0" xfId="0" applyFont="1" applyAlignment="1">
      <alignment horizontal="left" vertical="center" indent="1"/>
    </xf>
    <xf numFmtId="4" fontId="26" fillId="0" borderId="0" xfId="0" applyNumberFormat="1" applyFont="1" applyAlignment="1">
      <alignment horizontal="right" vertical="center"/>
    </xf>
    <xf numFmtId="0" fontId="26" fillId="0" borderId="8" xfId="0" applyFont="1" applyBorder="1" applyAlignment="1">
      <alignment vertical="center"/>
    </xf>
    <xf numFmtId="0" fontId="26" fillId="0" borderId="8" xfId="0" applyFont="1" applyBorder="1" applyAlignment="1">
      <alignment horizontal="center" vertical="center"/>
    </xf>
    <xf numFmtId="166" fontId="26" fillId="0" borderId="8" xfId="0" applyNumberFormat="1" applyFont="1" applyBorder="1" applyAlignment="1">
      <alignment vertical="center"/>
    </xf>
    <xf numFmtId="0" fontId="26" fillId="0" borderId="6" xfId="0" applyFont="1" applyBorder="1" applyAlignment="1">
      <alignment vertical="center"/>
    </xf>
    <xf numFmtId="0" fontId="26" fillId="0" borderId="6" xfId="0" applyFont="1" applyBorder="1" applyAlignment="1">
      <alignment horizontal="center" vertical="center"/>
    </xf>
    <xf numFmtId="166" fontId="26" fillId="0" borderId="6" xfId="0" applyNumberFormat="1" applyFont="1" applyBorder="1" applyAlignment="1">
      <alignment vertical="center"/>
    </xf>
    <xf numFmtId="0" fontId="30" fillId="0" borderId="6" xfId="0" applyFont="1" applyBorder="1" applyAlignment="1">
      <alignment vertical="center"/>
    </xf>
    <xf numFmtId="0" fontId="30" fillId="0" borderId="6" xfId="0" applyFont="1" applyBorder="1" applyAlignment="1">
      <alignment horizontal="center" vertical="center"/>
    </xf>
    <xf numFmtId="166" fontId="30" fillId="0" borderId="6" xfId="0" applyNumberFormat="1" applyFont="1" applyBorder="1" applyAlignment="1">
      <alignment vertical="center"/>
    </xf>
    <xf numFmtId="0" fontId="26" fillId="0" borderId="8" xfId="0" applyFont="1" applyBorder="1" applyAlignment="1">
      <alignment horizontal="left" vertical="center" indent="1"/>
    </xf>
    <xf numFmtId="166" fontId="26" fillId="0" borderId="8" xfId="0" applyNumberFormat="1" applyFont="1" applyBorder="1" applyAlignment="1">
      <alignment horizontal="right" vertical="center"/>
    </xf>
    <xf numFmtId="0" fontId="38" fillId="0" borderId="8" xfId="0" applyFont="1" applyBorder="1" applyAlignment="1">
      <alignment wrapText="1"/>
    </xf>
    <xf numFmtId="0" fontId="26" fillId="0" borderId="11" xfId="0" applyFont="1" applyBorder="1" applyAlignment="1">
      <alignment vertical="center"/>
    </xf>
    <xf numFmtId="0" fontId="26" fillId="0" borderId="11" xfId="0" applyFont="1" applyBorder="1" applyAlignment="1">
      <alignment horizontal="center" vertical="center"/>
    </xf>
    <xf numFmtId="166" fontId="26" fillId="0" borderId="11" xfId="0" applyNumberFormat="1" applyFont="1" applyBorder="1" applyAlignment="1">
      <alignment vertical="center"/>
    </xf>
    <xf numFmtId="167" fontId="26" fillId="0" borderId="6" xfId="0" applyNumberFormat="1" applyFont="1" applyBorder="1" applyAlignment="1">
      <alignment vertical="center"/>
    </xf>
    <xf numFmtId="167" fontId="26" fillId="0" borderId="11" xfId="0" applyNumberFormat="1" applyFont="1" applyBorder="1" applyAlignment="1">
      <alignment vertical="center"/>
    </xf>
    <xf numFmtId="0" fontId="38" fillId="0" borderId="6" xfId="0" applyFont="1" applyBorder="1" applyAlignment="1">
      <alignment vertical="center" wrapText="1"/>
    </xf>
    <xf numFmtId="167" fontId="26" fillId="0" borderId="8" xfId="0" applyNumberFormat="1" applyFont="1" applyBorder="1" applyAlignment="1">
      <alignment vertical="center"/>
    </xf>
    <xf numFmtId="0" fontId="38" fillId="0" borderId="0" xfId="0" applyFont="1" applyAlignment="1">
      <alignment vertical="center" wrapText="1"/>
    </xf>
    <xf numFmtId="0" fontId="38" fillId="0" borderId="8" xfId="0" applyFont="1" applyBorder="1" applyAlignment="1">
      <alignment vertical="center" wrapText="1"/>
    </xf>
    <xf numFmtId="0" fontId="38" fillId="0" borderId="11" xfId="0" applyFont="1" applyBorder="1" applyAlignment="1">
      <alignment vertical="center" wrapText="1"/>
    </xf>
    <xf numFmtId="4" fontId="38" fillId="0" borderId="0" xfId="0" applyNumberFormat="1" applyFont="1" applyAlignment="1">
      <alignment vertical="center" wrapText="1"/>
    </xf>
    <xf numFmtId="167" fontId="38" fillId="0" borderId="6" xfId="0" applyNumberFormat="1" applyFont="1" applyBorder="1" applyAlignment="1">
      <alignment vertical="center" wrapText="1"/>
    </xf>
    <xf numFmtId="167" fontId="38" fillId="0" borderId="0" xfId="0" applyNumberFormat="1" applyFont="1" applyAlignment="1">
      <alignment vertical="center" wrapText="1"/>
    </xf>
    <xf numFmtId="167" fontId="38" fillId="0" borderId="8" xfId="0" applyNumberFormat="1" applyFont="1" applyBorder="1" applyAlignment="1">
      <alignment vertical="center" wrapText="1"/>
    </xf>
    <xf numFmtId="0" fontId="28" fillId="0" borderId="0" xfId="0" applyFont="1" applyAlignment="1">
      <alignment vertical="center"/>
    </xf>
    <xf numFmtId="0" fontId="28" fillId="0" borderId="0" xfId="0" applyFont="1" applyAlignment="1">
      <alignment horizontal="center" vertical="center"/>
    </xf>
    <xf numFmtId="166" fontId="27" fillId="0" borderId="0" xfId="0" applyNumberFormat="1" applyFont="1"/>
    <xf numFmtId="0" fontId="35" fillId="0" borderId="13" xfId="0" applyFont="1" applyBorder="1" applyAlignment="1">
      <alignment wrapText="1"/>
    </xf>
    <xf numFmtId="0" fontId="35" fillId="0" borderId="0" xfId="0" applyFont="1" applyAlignment="1">
      <alignment wrapText="1"/>
    </xf>
    <xf numFmtId="0" fontId="46" fillId="0" borderId="16" xfId="0" applyFont="1" applyBorder="1" applyAlignment="1">
      <alignment wrapText="1"/>
    </xf>
    <xf numFmtId="0" fontId="35" fillId="0" borderId="18" xfId="0" applyFont="1" applyBorder="1" applyAlignment="1">
      <alignment wrapText="1"/>
    </xf>
    <xf numFmtId="0" fontId="35" fillId="0" borderId="19" xfId="0" applyFont="1" applyBorder="1" applyAlignment="1">
      <alignment wrapText="1"/>
    </xf>
    <xf numFmtId="0" fontId="35" fillId="0" borderId="13" xfId="0" applyFont="1" applyBorder="1" applyAlignment="1">
      <alignment horizontal="center" wrapText="1"/>
    </xf>
    <xf numFmtId="0" fontId="35" fillId="0" borderId="0" xfId="0" applyFont="1" applyAlignment="1">
      <alignment horizontal="center" wrapText="1"/>
    </xf>
    <xf numFmtId="0" fontId="35" fillId="0" borderId="14" xfId="0" applyFont="1" applyBorder="1" applyAlignment="1">
      <alignment horizontal="center" wrapText="1"/>
    </xf>
    <xf numFmtId="0" fontId="35" fillId="0" borderId="15" xfId="0" applyFont="1" applyBorder="1" applyAlignment="1">
      <alignment horizontal="center" wrapText="1"/>
    </xf>
    <xf numFmtId="0" fontId="46" fillId="0" borderId="16" xfId="0" applyFont="1" applyBorder="1" applyAlignment="1">
      <alignment horizontal="center" wrapText="1"/>
    </xf>
    <xf numFmtId="0" fontId="35" fillId="0" borderId="18" xfId="0" applyFont="1" applyBorder="1" applyAlignment="1">
      <alignment horizontal="center" wrapText="1"/>
    </xf>
    <xf numFmtId="0" fontId="35" fillId="0" borderId="19" xfId="0" applyFont="1" applyBorder="1" applyAlignment="1">
      <alignment horizontal="center" wrapText="1"/>
    </xf>
    <xf numFmtId="167" fontId="35" fillId="0" borderId="13" xfId="0" applyNumberFormat="1" applyFont="1" applyBorder="1" applyAlignment="1">
      <alignment wrapText="1"/>
    </xf>
    <xf numFmtId="167" fontId="46" fillId="0" borderId="16" xfId="0" applyNumberFormat="1" applyFont="1" applyBorder="1" applyAlignment="1">
      <alignment wrapText="1"/>
    </xf>
    <xf numFmtId="0" fontId="26" fillId="0" borderId="7" xfId="0" applyFont="1" applyBorder="1" applyAlignment="1">
      <alignment vertical="center"/>
    </xf>
    <xf numFmtId="0" fontId="26" fillId="0" borderId="7" xfId="0" applyFont="1" applyBorder="1" applyAlignment="1">
      <alignment horizontal="center" vertical="center"/>
    </xf>
    <xf numFmtId="0" fontId="50" fillId="13" borderId="0" xfId="0" applyFont="1" applyFill="1" applyAlignment="1">
      <alignment vertical="center" wrapText="1"/>
    </xf>
    <xf numFmtId="0" fontId="35" fillId="0" borderId="0" xfId="0" applyFont="1" applyAlignment="1">
      <alignment vertical="center" wrapText="1"/>
    </xf>
    <xf numFmtId="167" fontId="26" fillId="0" borderId="8" xfId="0" applyNumberFormat="1" applyFont="1" applyBorder="1" applyAlignment="1">
      <alignment horizontal="right" vertical="center"/>
    </xf>
    <xf numFmtId="167" fontId="26" fillId="0" borderId="0" xfId="0" applyNumberFormat="1" applyFont="1" applyAlignment="1">
      <alignment horizontal="right" vertical="center"/>
    </xf>
    <xf numFmtId="167" fontId="38" fillId="0" borderId="11" xfId="0" applyNumberFormat="1" applyFont="1" applyBorder="1" applyAlignment="1">
      <alignment vertical="center" wrapText="1"/>
    </xf>
    <xf numFmtId="166" fontId="26" fillId="0" borderId="7" xfId="0" applyNumberFormat="1" applyFont="1" applyBorder="1" applyAlignment="1">
      <alignment vertical="center"/>
    </xf>
    <xf numFmtId="0" fontId="51" fillId="0" borderId="0" xfId="0" applyFont="1" applyAlignment="1">
      <alignment vertical="center"/>
    </xf>
    <xf numFmtId="1" fontId="26" fillId="0" borderId="6" xfId="0" applyNumberFormat="1" applyFont="1" applyBorder="1" applyAlignment="1">
      <alignment vertical="center"/>
    </xf>
    <xf numFmtId="1" fontId="26" fillId="0" borderId="0" xfId="0" applyNumberFormat="1" applyFont="1" applyAlignment="1">
      <alignment vertical="center"/>
    </xf>
    <xf numFmtId="1" fontId="26" fillId="0" borderId="8" xfId="0" applyNumberFormat="1" applyFont="1" applyBorder="1" applyAlignment="1">
      <alignment vertical="center"/>
    </xf>
    <xf numFmtId="165" fontId="26" fillId="0" borderId="0" xfId="53" applyNumberFormat="1" applyFont="1" applyBorder="1" applyAlignment="1">
      <alignment vertical="center"/>
    </xf>
    <xf numFmtId="165" fontId="51" fillId="0" borderId="0" xfId="0" applyNumberFormat="1" applyFont="1" applyAlignment="1">
      <alignment vertical="center"/>
    </xf>
    <xf numFmtId="1" fontId="26" fillId="0" borderId="7" xfId="0" applyNumberFormat="1" applyFont="1" applyBorder="1" applyAlignment="1">
      <alignment vertical="center"/>
    </xf>
    <xf numFmtId="1" fontId="26" fillId="0" borderId="11" xfId="0" applyNumberFormat="1" applyFont="1" applyBorder="1" applyAlignment="1">
      <alignment vertical="center"/>
    </xf>
    <xf numFmtId="167" fontId="38" fillId="0" borderId="8" xfId="0" applyNumberFormat="1" applyFont="1" applyBorder="1" applyAlignment="1">
      <alignment wrapText="1"/>
    </xf>
    <xf numFmtId="167" fontId="38" fillId="0" borderId="0" xfId="0" applyNumberFormat="1" applyFont="1" applyAlignment="1">
      <alignment wrapText="1"/>
    </xf>
    <xf numFmtId="167" fontId="35" fillId="0" borderId="15" xfId="0" applyNumberFormat="1" applyFont="1" applyBorder="1" applyAlignment="1">
      <alignment wrapText="1"/>
    </xf>
    <xf numFmtId="3" fontId="35" fillId="0" borderId="0" xfId="7" applyNumberFormat="1" applyFont="1" applyBorder="1" applyAlignment="1">
      <alignment horizontal="right" vertical="center"/>
    </xf>
    <xf numFmtId="0" fontId="54" fillId="0" borderId="0" xfId="0" applyFont="1" applyAlignment="1">
      <alignment horizontal="right"/>
    </xf>
    <xf numFmtId="0" fontId="14" fillId="0" borderId="0" xfId="0" applyFont="1" applyAlignment="1">
      <alignment horizontal="center" vertical="center"/>
    </xf>
    <xf numFmtId="0" fontId="57" fillId="0" borderId="0" xfId="0" applyFont="1" applyAlignment="1">
      <alignment vertical="center"/>
    </xf>
    <xf numFmtId="0" fontId="57" fillId="0" borderId="0" xfId="0" applyFont="1" applyAlignment="1">
      <alignment horizontal="center" vertical="center"/>
    </xf>
    <xf numFmtId="167" fontId="57" fillId="0" borderId="0" xfId="0" applyNumberFormat="1" applyFont="1" applyAlignment="1">
      <alignment vertical="center"/>
    </xf>
    <xf numFmtId="0" fontId="58" fillId="0" borderId="0" xfId="0" applyFont="1"/>
    <xf numFmtId="0" fontId="58" fillId="0" borderId="0" xfId="0" applyFont="1" applyAlignment="1">
      <alignment horizontal="left" indent="1"/>
    </xf>
    <xf numFmtId="0" fontId="28" fillId="0" borderId="11" xfId="7" quotePrefix="1" applyFont="1" applyBorder="1" applyAlignment="1">
      <alignment horizontal="left" vertical="center" indent="2"/>
    </xf>
    <xf numFmtId="3" fontId="28" fillId="0" borderId="11" xfId="7" applyNumberFormat="1" applyFont="1" applyBorder="1" applyAlignment="1">
      <alignment horizontal="right" vertical="center"/>
    </xf>
    <xf numFmtId="4" fontId="28" fillId="0" borderId="11" xfId="7" applyNumberFormat="1" applyFont="1" applyBorder="1" applyAlignment="1">
      <alignment horizontal="right" vertical="center"/>
    </xf>
    <xf numFmtId="3" fontId="8" fillId="0" borderId="11" xfId="7" applyNumberFormat="1" applyFont="1" applyBorder="1" applyAlignment="1">
      <alignment horizontal="right" vertical="center"/>
    </xf>
    <xf numFmtId="0" fontId="35" fillId="0" borderId="0" xfId="0" applyFont="1" applyAlignment="1">
      <alignment horizontal="left"/>
    </xf>
    <xf numFmtId="3" fontId="35" fillId="0" borderId="11" xfId="7" applyNumberFormat="1" applyFont="1" applyBorder="1" applyAlignment="1">
      <alignment horizontal="right" vertical="center"/>
    </xf>
    <xf numFmtId="0" fontId="28" fillId="0" borderId="11" xfId="7" applyFont="1" applyBorder="1" applyAlignment="1">
      <alignment horizontal="left" vertical="center" indent="2"/>
    </xf>
    <xf numFmtId="3" fontId="28" fillId="0" borderId="10" xfId="7" applyNumberFormat="1" applyFont="1" applyBorder="1" applyAlignment="1">
      <alignment horizontal="right" vertical="center"/>
    </xf>
    <xf numFmtId="3" fontId="35" fillId="0" borderId="14" xfId="0" applyNumberFormat="1" applyFont="1" applyBorder="1" applyAlignment="1">
      <alignment wrapText="1"/>
    </xf>
    <xf numFmtId="0" fontId="28" fillId="0" borderId="0" xfId="7" applyFont="1" applyBorder="1" applyAlignment="1">
      <alignment horizontal="right" vertical="center"/>
    </xf>
    <xf numFmtId="9" fontId="35" fillId="0" borderId="0" xfId="7" applyNumberFormat="1" applyFont="1" applyBorder="1" applyAlignment="1">
      <alignment horizontal="right" vertical="center"/>
    </xf>
    <xf numFmtId="9" fontId="35" fillId="0" borderId="7" xfId="7" applyNumberFormat="1" applyFont="1" applyBorder="1" applyAlignment="1">
      <alignment horizontal="right" vertical="center"/>
    </xf>
    <xf numFmtId="9" fontId="35" fillId="0" borderId="11" xfId="7" applyNumberFormat="1" applyFont="1" applyBorder="1" applyAlignment="1">
      <alignment horizontal="right" vertical="center"/>
    </xf>
    <xf numFmtId="166" fontId="26" fillId="0" borderId="0" xfId="0" applyNumberFormat="1" applyFont="1" applyAlignment="1">
      <alignment horizontal="right" vertical="center"/>
    </xf>
    <xf numFmtId="0" fontId="26" fillId="0" borderId="0" xfId="0" applyFont="1" applyAlignment="1">
      <alignment horizontal="right" vertical="center"/>
    </xf>
    <xf numFmtId="0" fontId="26" fillId="0" borderId="8" xfId="0" applyFont="1" applyBorder="1" applyAlignment="1">
      <alignment horizontal="right" vertical="center"/>
    </xf>
    <xf numFmtId="0" fontId="26" fillId="0" borderId="11" xfId="0" applyFont="1" applyBorder="1" applyAlignment="1">
      <alignment horizontal="right" vertical="center"/>
    </xf>
    <xf numFmtId="0" fontId="35" fillId="0" borderId="8" xfId="0" applyFont="1" applyBorder="1" applyAlignment="1">
      <alignment vertical="center" wrapText="1"/>
    </xf>
    <xf numFmtId="0" fontId="35" fillId="0" borderId="24" xfId="0" applyFont="1" applyBorder="1" applyAlignment="1">
      <alignment vertical="center" wrapText="1"/>
    </xf>
    <xf numFmtId="0" fontId="35" fillId="0" borderId="25" xfId="0" applyFont="1" applyBorder="1" applyAlignment="1">
      <alignment vertical="center" wrapText="1"/>
    </xf>
    <xf numFmtId="3" fontId="28" fillId="0" borderId="6" xfId="7" applyNumberFormat="1" applyFont="1" applyBorder="1">
      <alignment vertical="center"/>
    </xf>
    <xf numFmtId="0" fontId="29" fillId="0" borderId="5" xfId="7" applyFont="1" applyBorder="1" applyAlignment="1">
      <alignment horizontal="right" vertical="center"/>
    </xf>
    <xf numFmtId="0" fontId="28" fillId="0" borderId="8" xfId="7" applyFont="1" applyBorder="1" applyAlignment="1">
      <alignment horizontal="right" vertical="center"/>
    </xf>
    <xf numFmtId="0" fontId="35" fillId="0" borderId="0" xfId="0" applyFont="1" applyAlignment="1">
      <alignment horizontal="right" wrapText="1"/>
    </xf>
    <xf numFmtId="0" fontId="14" fillId="0" borderId="0" xfId="0" applyFont="1" applyAlignment="1">
      <alignment horizontal="right" vertical="center"/>
    </xf>
    <xf numFmtId="0" fontId="30" fillId="0" borderId="0" xfId="0" applyFont="1" applyAlignment="1">
      <alignment horizontal="right" vertical="center"/>
    </xf>
    <xf numFmtId="0" fontId="30" fillId="0" borderId="6" xfId="0" applyFont="1" applyBorder="1" applyAlignment="1">
      <alignment horizontal="right" vertical="center"/>
    </xf>
    <xf numFmtId="170" fontId="28" fillId="0" borderId="0" xfId="7" quotePrefix="1" applyNumberFormat="1" applyFont="1" applyBorder="1" applyAlignment="1">
      <alignment horizontal="left" vertical="center" indent="2"/>
    </xf>
    <xf numFmtId="170" fontId="28" fillId="0" borderId="11" xfId="7" quotePrefix="1" applyNumberFormat="1" applyFont="1" applyBorder="1" applyAlignment="1">
      <alignment horizontal="left" vertical="center" indent="2"/>
    </xf>
    <xf numFmtId="0" fontId="28" fillId="0" borderId="6" xfId="7" applyFont="1" applyBorder="1" applyAlignment="1">
      <alignment horizontal="right" vertical="center"/>
    </xf>
    <xf numFmtId="171" fontId="40" fillId="0" borderId="0" xfId="53" applyNumberFormat="1" applyFont="1" applyAlignment="1">
      <alignment horizontal="right" vertical="center"/>
    </xf>
    <xf numFmtId="171" fontId="26" fillId="0" borderId="8" xfId="53" applyNumberFormat="1" applyFont="1" applyBorder="1" applyAlignment="1">
      <alignment horizontal="right" vertical="center"/>
    </xf>
    <xf numFmtId="171" fontId="26" fillId="0" borderId="0" xfId="53" applyNumberFormat="1" applyFont="1" applyAlignment="1">
      <alignment horizontal="right" vertical="center"/>
    </xf>
    <xf numFmtId="171" fontId="26" fillId="0" borderId="6" xfId="53" applyNumberFormat="1" applyFont="1" applyBorder="1" applyAlignment="1">
      <alignment horizontal="right" vertical="center"/>
    </xf>
    <xf numFmtId="166" fontId="26" fillId="0" borderId="8" xfId="62" applyNumberFormat="1" applyFont="1" applyBorder="1" applyAlignment="1">
      <alignment horizontal="right" vertical="center"/>
    </xf>
    <xf numFmtId="171" fontId="26" fillId="0" borderId="8" xfId="53" applyNumberFormat="1" applyFont="1" applyFill="1" applyBorder="1" applyAlignment="1">
      <alignment horizontal="right" vertical="center"/>
    </xf>
    <xf numFmtId="171" fontId="26" fillId="0" borderId="11" xfId="53" applyNumberFormat="1" applyFont="1" applyBorder="1" applyAlignment="1">
      <alignment horizontal="right" vertical="center"/>
    </xf>
    <xf numFmtId="0" fontId="61" fillId="0" borderId="0" xfId="0" applyFont="1"/>
    <xf numFmtId="0" fontId="28" fillId="0" borderId="0" xfId="7" quotePrefix="1" applyFont="1" applyBorder="1">
      <alignment vertical="center"/>
    </xf>
    <xf numFmtId="0" fontId="28" fillId="0" borderId="11" xfId="7" quotePrefix="1" applyFont="1" applyBorder="1">
      <alignment vertical="center"/>
    </xf>
    <xf numFmtId="9" fontId="28" fillId="0" borderId="8" xfId="7" applyNumberFormat="1" applyFont="1" applyBorder="1" applyAlignment="1">
      <alignment horizontal="right" vertical="center"/>
    </xf>
    <xf numFmtId="9" fontId="28" fillId="0" borderId="0" xfId="7" applyNumberFormat="1" applyFont="1" applyBorder="1" applyAlignment="1">
      <alignment horizontal="right" vertical="center"/>
    </xf>
    <xf numFmtId="9" fontId="28" fillId="0" borderId="11" xfId="7" applyNumberFormat="1" applyFont="1" applyBorder="1" applyAlignment="1">
      <alignment horizontal="right" vertical="center"/>
    </xf>
    <xf numFmtId="0" fontId="62" fillId="0" borderId="0" xfId="0" applyFont="1"/>
    <xf numFmtId="0" fontId="62" fillId="0" borderId="0" xfId="0" applyFont="1" applyAlignment="1">
      <alignment horizontal="right"/>
    </xf>
    <xf numFmtId="0" fontId="48" fillId="14" borderId="0" xfId="0" applyFont="1" applyFill="1" applyAlignment="1">
      <alignment vertical="center"/>
    </xf>
    <xf numFmtId="0" fontId="62" fillId="14" borderId="0" xfId="0" applyFont="1" applyFill="1" applyAlignment="1">
      <alignment horizontal="right"/>
    </xf>
    <xf numFmtId="0" fontId="54" fillId="0" borderId="0" xfId="0" applyFont="1"/>
    <xf numFmtId="0" fontId="35" fillId="0" borderId="0" xfId="0" applyFont="1" applyAlignment="1">
      <alignment horizontal="left" vertical="center" indent="2"/>
    </xf>
    <xf numFmtId="0" fontId="35" fillId="0" borderId="0" xfId="0" applyFont="1" applyAlignment="1">
      <alignment horizontal="right" vertical="center"/>
    </xf>
    <xf numFmtId="3" fontId="35" fillId="0" borderId="0" xfId="0" applyNumberFormat="1" applyFont="1" applyAlignment="1">
      <alignment horizontal="right" vertical="center"/>
    </xf>
    <xf numFmtId="0" fontId="35" fillId="0" borderId="14" xfId="0" applyFont="1" applyBorder="1" applyAlignment="1">
      <alignment horizontal="left" vertical="center" indent="2"/>
    </xf>
    <xf numFmtId="0" fontId="35" fillId="0" borderId="14" xfId="0" applyFont="1" applyBorder="1" applyAlignment="1">
      <alignment horizontal="right" vertical="center"/>
    </xf>
    <xf numFmtId="0" fontId="46" fillId="0" borderId="17" xfId="0" applyFont="1" applyBorder="1" applyAlignment="1">
      <alignment horizontal="left" vertical="center" indent="1"/>
    </xf>
    <xf numFmtId="3" fontId="46" fillId="0" borderId="17" xfId="0" applyNumberFormat="1" applyFont="1" applyBorder="1" applyAlignment="1">
      <alignment horizontal="right" vertical="center"/>
    </xf>
    <xf numFmtId="0" fontId="46" fillId="0" borderId="0" xfId="0" applyFont="1" applyAlignment="1">
      <alignment horizontal="right" vertical="center"/>
    </xf>
    <xf numFmtId="0" fontId="46" fillId="0" borderId="17" xfId="0" applyFont="1" applyBorder="1" applyAlignment="1">
      <alignment horizontal="right" vertical="center"/>
    </xf>
    <xf numFmtId="0" fontId="35" fillId="0" borderId="13" xfId="0" applyFont="1" applyBorder="1" applyAlignment="1">
      <alignment horizontal="left" vertical="center" indent="2"/>
    </xf>
    <xf numFmtId="0" fontId="35" fillId="0" borderId="13" xfId="0" applyFont="1" applyBorder="1" applyAlignment="1">
      <alignment horizontal="right" vertical="center"/>
    </xf>
    <xf numFmtId="0" fontId="35" fillId="0" borderId="26" xfId="0" applyFont="1" applyBorder="1" applyAlignment="1">
      <alignment horizontal="left" vertical="center" indent="2"/>
    </xf>
    <xf numFmtId="0" fontId="54" fillId="0" borderId="0" xfId="0" applyFont="1" applyAlignment="1">
      <alignment horizontal="left" indent="1"/>
    </xf>
    <xf numFmtId="0" fontId="35" fillId="0" borderId="16" xfId="0" applyFont="1" applyBorder="1" applyAlignment="1">
      <alignment horizontal="left" vertical="center" indent="2"/>
    </xf>
    <xf numFmtId="0" fontId="35" fillId="0" borderId="16" xfId="0" applyFont="1" applyBorder="1" applyAlignment="1">
      <alignment horizontal="right" vertical="center"/>
    </xf>
    <xf numFmtId="0" fontId="46" fillId="0" borderId="0" xfId="0" applyFont="1" applyAlignment="1">
      <alignment horizontal="left" vertical="center" indent="1"/>
    </xf>
    <xf numFmtId="0" fontId="35" fillId="0" borderId="0" xfId="0" applyFont="1" applyAlignment="1">
      <alignment vertical="center"/>
    </xf>
    <xf numFmtId="0" fontId="46" fillId="0" borderId="14" xfId="0" applyFont="1" applyBorder="1" applyAlignment="1">
      <alignment horizontal="left" vertical="center" indent="1"/>
    </xf>
    <xf numFmtId="0" fontId="35" fillId="0" borderId="14" xfId="0" applyFont="1" applyBorder="1" applyAlignment="1">
      <alignment vertical="center"/>
    </xf>
    <xf numFmtId="3" fontId="35" fillId="0" borderId="14" xfId="0" applyNumberFormat="1" applyFont="1" applyBorder="1" applyAlignment="1">
      <alignment horizontal="right" vertical="center"/>
    </xf>
    <xf numFmtId="0" fontId="35" fillId="0" borderId="26" xfId="0" applyFont="1" applyBorder="1" applyAlignment="1">
      <alignment horizontal="right" vertical="center"/>
    </xf>
    <xf numFmtId="3" fontId="35" fillId="0" borderId="26" xfId="0" applyNumberFormat="1" applyFont="1" applyBorder="1" applyAlignment="1">
      <alignment horizontal="right" vertical="center"/>
    </xf>
    <xf numFmtId="0" fontId="35" fillId="0" borderId="26" xfId="0" applyFont="1" applyBorder="1" applyAlignment="1">
      <alignment vertical="center"/>
    </xf>
    <xf numFmtId="0" fontId="34" fillId="0" borderId="0" xfId="0" applyFont="1" applyAlignment="1">
      <alignment horizontal="left" vertical="center" indent="3"/>
    </xf>
    <xf numFmtId="0" fontId="64" fillId="16" borderId="0" xfId="0" applyFont="1" applyFill="1" applyAlignment="1">
      <alignment vertical="center"/>
    </xf>
    <xf numFmtId="0" fontId="8" fillId="16" borderId="0" xfId="0" applyFont="1" applyFill="1" applyAlignment="1">
      <alignment horizontal="right"/>
    </xf>
    <xf numFmtId="0" fontId="35" fillId="0" borderId="27" xfId="0" applyFont="1" applyBorder="1" applyAlignment="1">
      <alignment horizontal="left" vertical="center" indent="1"/>
    </xf>
    <xf numFmtId="0" fontId="35" fillId="0" borderId="27" xfId="0" applyFont="1" applyBorder="1" applyAlignment="1">
      <alignment horizontal="right" vertical="center"/>
    </xf>
    <xf numFmtId="0" fontId="46" fillId="0" borderId="27" xfId="0" applyFont="1" applyBorder="1" applyAlignment="1">
      <alignment horizontal="right" vertical="center"/>
    </xf>
    <xf numFmtId="3" fontId="35" fillId="0" borderId="16" xfId="0" applyNumberFormat="1" applyFont="1" applyBorder="1" applyAlignment="1">
      <alignment horizontal="right" vertical="center"/>
    </xf>
    <xf numFmtId="3" fontId="46" fillId="0" borderId="17" xfId="0" applyNumberFormat="1" applyFont="1" applyBorder="1" applyAlignment="1">
      <alignment horizontal="right"/>
    </xf>
    <xf numFmtId="0" fontId="0" fillId="0" borderId="0" xfId="0" applyAlignment="1">
      <alignment horizontal="center"/>
    </xf>
    <xf numFmtId="0" fontId="12" fillId="0" borderId="0" xfId="0" applyFont="1" applyAlignment="1">
      <alignment horizontal="left" vertical="top" wrapText="1"/>
    </xf>
    <xf numFmtId="0" fontId="53" fillId="0" borderId="0" xfId="0" applyFont="1" applyAlignment="1">
      <alignment horizontal="left" vertical="top" wrapText="1"/>
    </xf>
    <xf numFmtId="0" fontId="62" fillId="0" borderId="0" xfId="0" applyFont="1" applyAlignment="1">
      <alignment horizontal="center"/>
    </xf>
    <xf numFmtId="0" fontId="39" fillId="5" borderId="0" xfId="4" applyFont="1" applyFill="1" applyBorder="1" applyAlignment="1">
      <alignment horizontal="left" vertical="center"/>
    </xf>
    <xf numFmtId="0" fontId="37" fillId="17" borderId="0" xfId="2" applyFont="1" applyFill="1" applyBorder="1" applyAlignment="1">
      <alignment vertical="center"/>
    </xf>
    <xf numFmtId="0" fontId="5" fillId="17" borderId="0" xfId="6" applyFont="1" applyFill="1" applyAlignment="1">
      <alignment horizontal="right"/>
    </xf>
    <xf numFmtId="0" fontId="0" fillId="17" borderId="0" xfId="0" applyFill="1"/>
    <xf numFmtId="0" fontId="8" fillId="0" borderId="0" xfId="0" applyFont="1" applyAlignment="1">
      <alignment horizontal="right"/>
    </xf>
    <xf numFmtId="0" fontId="35" fillId="0" borderId="0" xfId="0" applyFont="1" applyAlignment="1">
      <alignment horizontal="center" vertical="center"/>
    </xf>
    <xf numFmtId="3" fontId="35" fillId="0" borderId="13" xfId="0" applyNumberFormat="1" applyFont="1" applyBorder="1" applyAlignment="1">
      <alignment horizontal="right" vertical="center"/>
    </xf>
    <xf numFmtId="3" fontId="35" fillId="0" borderId="0" xfId="0" applyNumberFormat="1" applyFont="1" applyAlignment="1">
      <alignment vertical="center"/>
    </xf>
    <xf numFmtId="0" fontId="35" fillId="0" borderId="14" xfId="0" applyFont="1" applyBorder="1" applyAlignment="1">
      <alignment horizontal="center" vertical="center"/>
    </xf>
    <xf numFmtId="0" fontId="46" fillId="0" borderId="17" xfId="0" applyFont="1" applyBorder="1" applyAlignment="1">
      <alignment horizontal="center" vertical="center"/>
    </xf>
    <xf numFmtId="3" fontId="46" fillId="0" borderId="17" xfId="0" applyNumberFormat="1" applyFont="1" applyBorder="1" applyAlignment="1">
      <alignment vertical="center"/>
    </xf>
    <xf numFmtId="0" fontId="35" fillId="0" borderId="14" xfId="0" applyFont="1" applyBorder="1" applyAlignment="1">
      <alignment horizontal="right" wrapText="1"/>
    </xf>
    <xf numFmtId="0" fontId="35" fillId="0" borderId="14" xfId="0" applyFont="1" applyBorder="1" applyAlignment="1">
      <alignment wrapText="1"/>
    </xf>
    <xf numFmtId="0" fontId="46" fillId="0" borderId="18" xfId="0" applyFont="1" applyBorder="1" applyAlignment="1">
      <alignment horizontal="left" vertical="center" indent="1"/>
    </xf>
    <xf numFmtId="0" fontId="46" fillId="0" borderId="18" xfId="0" applyFont="1" applyBorder="1" applyAlignment="1">
      <alignment horizontal="center" vertical="center"/>
    </xf>
    <xf numFmtId="0" fontId="46" fillId="0" borderId="18" xfId="0" applyFont="1" applyBorder="1" applyAlignment="1">
      <alignment vertical="center"/>
    </xf>
    <xf numFmtId="0" fontId="46" fillId="0" borderId="14" xfId="0" applyFont="1" applyBorder="1" applyAlignment="1">
      <alignment horizontal="center" vertical="center"/>
    </xf>
    <xf numFmtId="0" fontId="46" fillId="0" borderId="14" xfId="0" applyFont="1" applyBorder="1" applyAlignment="1">
      <alignment vertical="center"/>
    </xf>
    <xf numFmtId="0" fontId="35" fillId="0" borderId="0" xfId="0" applyFont="1" applyAlignment="1">
      <alignment horizontal="left" vertical="center" indent="1"/>
    </xf>
    <xf numFmtId="0" fontId="46" fillId="0" borderId="17" xfId="0" applyFont="1" applyBorder="1" applyAlignment="1">
      <alignment vertical="center"/>
    </xf>
    <xf numFmtId="0" fontId="35" fillId="0" borderId="26" xfId="0" applyFont="1" applyBorder="1" applyAlignment="1">
      <alignment horizontal="center" vertical="center"/>
    </xf>
    <xf numFmtId="0" fontId="35" fillId="0" borderId="18" xfId="0" applyFont="1" applyBorder="1" applyAlignment="1">
      <alignment horizontal="center" vertical="center"/>
    </xf>
    <xf numFmtId="3" fontId="35" fillId="0" borderId="14" xfId="0" applyNumberFormat="1" applyFont="1" applyBorder="1" applyAlignment="1">
      <alignment vertical="center"/>
    </xf>
    <xf numFmtId="3" fontId="35" fillId="0" borderId="18" xfId="0" applyNumberFormat="1" applyFont="1" applyBorder="1" applyAlignment="1">
      <alignment horizontal="right" vertical="center"/>
    </xf>
    <xf numFmtId="0" fontId="66" fillId="0" borderId="0" xfId="0" applyFont="1"/>
    <xf numFmtId="0" fontId="46" fillId="0" borderId="0" xfId="0" applyFont="1" applyAlignment="1">
      <alignment horizontal="center" vertical="center"/>
    </xf>
    <xf numFmtId="0" fontId="46" fillId="0" borderId="0" xfId="0" applyFont="1" applyAlignment="1">
      <alignment vertical="center"/>
    </xf>
    <xf numFmtId="0" fontId="35" fillId="0" borderId="18" xfId="0" applyFont="1" applyBorder="1" applyAlignment="1">
      <alignment horizontal="right" vertical="center"/>
    </xf>
    <xf numFmtId="0" fontId="35" fillId="0" borderId="19" xfId="0" applyFont="1" applyBorder="1" applyAlignment="1">
      <alignment horizontal="left" vertical="center" indent="2"/>
    </xf>
    <xf numFmtId="0" fontId="35" fillId="0" borderId="19" xfId="0" applyFont="1" applyBorder="1" applyAlignment="1">
      <alignment horizontal="center" vertical="center"/>
    </xf>
    <xf numFmtId="0" fontId="35" fillId="0" borderId="18" xfId="0" applyFont="1" applyBorder="1" applyAlignment="1">
      <alignment vertical="center"/>
    </xf>
    <xf numFmtId="0" fontId="46" fillId="0" borderId="16" xfId="0" applyFont="1" applyBorder="1" applyAlignment="1">
      <alignment horizontal="left" vertical="center" indent="1"/>
    </xf>
    <xf numFmtId="0" fontId="46" fillId="0" borderId="16" xfId="0" applyFont="1" applyBorder="1" applyAlignment="1">
      <alignment horizontal="center" vertical="center"/>
    </xf>
    <xf numFmtId="0" fontId="35" fillId="0" borderId="0" xfId="0" applyFont="1" applyAlignment="1">
      <alignment horizontal="left" vertical="center" indent="3"/>
    </xf>
    <xf numFmtId="0" fontId="46" fillId="0" borderId="13" xfId="0" applyFont="1" applyBorder="1" applyAlignment="1">
      <alignment horizontal="left" vertical="center" indent="1"/>
    </xf>
    <xf numFmtId="0" fontId="46" fillId="0" borderId="13" xfId="0" applyFont="1" applyBorder="1" applyAlignment="1">
      <alignment horizontal="center" vertical="center"/>
    </xf>
    <xf numFmtId="0" fontId="67" fillId="16" borderId="0" xfId="0" applyFont="1" applyFill="1" applyAlignment="1">
      <alignment vertical="center"/>
    </xf>
    <xf numFmtId="0" fontId="5" fillId="16" borderId="0" xfId="0" applyFont="1" applyFill="1" applyAlignment="1">
      <alignment horizontal="center"/>
    </xf>
    <xf numFmtId="0" fontId="5" fillId="16" borderId="0" xfId="0" applyFont="1" applyFill="1" applyAlignment="1">
      <alignment horizontal="right"/>
    </xf>
    <xf numFmtId="0" fontId="5" fillId="16" borderId="0" xfId="0" applyFont="1" applyFill="1"/>
    <xf numFmtId="0" fontId="46" fillId="0" borderId="0" xfId="0" applyFont="1" applyAlignment="1">
      <alignment horizontal="left" vertical="center" indent="2"/>
    </xf>
    <xf numFmtId="0" fontId="46" fillId="0" borderId="0" xfId="0" applyFont="1" applyAlignment="1">
      <alignment horizontal="center"/>
    </xf>
    <xf numFmtId="0" fontId="46" fillId="0" borderId="0" xfId="0" applyFont="1" applyAlignment="1">
      <alignment horizontal="right"/>
    </xf>
    <xf numFmtId="0" fontId="46" fillId="0" borderId="14" xfId="0" applyFont="1" applyBorder="1" applyAlignment="1">
      <alignment horizontal="right" vertical="center"/>
    </xf>
    <xf numFmtId="0" fontId="46" fillId="0" borderId="13" xfId="0" applyFont="1" applyBorder="1" applyAlignment="1">
      <alignment horizontal="right" vertical="center"/>
    </xf>
    <xf numFmtId="0" fontId="35" fillId="0" borderId="13" xfId="0" applyFont="1" applyBorder="1" applyAlignment="1">
      <alignment horizontal="center" vertical="center"/>
    </xf>
    <xf numFmtId="0" fontId="71" fillId="0" borderId="0" xfId="0" applyFont="1" applyAlignment="1">
      <alignment horizontal="left" vertical="center" indent="2"/>
    </xf>
    <xf numFmtId="0" fontId="71" fillId="0" borderId="0" xfId="0" applyFont="1" applyAlignment="1">
      <alignment horizontal="center" vertical="center"/>
    </xf>
    <xf numFmtId="0" fontId="71" fillId="0" borderId="0" xfId="0" applyFont="1" applyAlignment="1">
      <alignment horizontal="right" vertical="center"/>
    </xf>
    <xf numFmtId="0" fontId="0" fillId="0" borderId="0" xfId="0" applyAlignment="1">
      <alignment vertical="center"/>
    </xf>
    <xf numFmtId="0" fontId="0" fillId="0" borderId="0" xfId="0" applyAlignment="1">
      <alignment vertical="center" wrapText="1"/>
    </xf>
    <xf numFmtId="0" fontId="49" fillId="0" borderId="0" xfId="0" applyFont="1" applyAlignment="1">
      <alignment horizontal="left" vertical="center" wrapText="1"/>
    </xf>
    <xf numFmtId="0" fontId="35" fillId="0" borderId="0" xfId="0" applyFont="1" applyAlignment="1">
      <alignment horizontal="left" vertical="center" wrapText="1"/>
    </xf>
    <xf numFmtId="0" fontId="35" fillId="0" borderId="8" xfId="0" applyFont="1" applyBorder="1" applyAlignment="1">
      <alignment horizontal="left" vertical="center" wrapText="1"/>
    </xf>
    <xf numFmtId="0" fontId="35" fillId="0" borderId="7" xfId="0" applyFont="1" applyBorder="1" applyAlignment="1">
      <alignment horizontal="left" vertical="center" wrapText="1"/>
    </xf>
    <xf numFmtId="0" fontId="35" fillId="0" borderId="24" xfId="0" applyFont="1" applyBorder="1" applyAlignment="1">
      <alignment horizontal="left" vertical="center" wrapText="1"/>
    </xf>
    <xf numFmtId="0" fontId="35" fillId="0" borderId="25" xfId="0" applyFont="1" applyBorder="1" applyAlignment="1">
      <alignment horizontal="left" vertical="center" wrapText="1"/>
    </xf>
    <xf numFmtId="0" fontId="0" fillId="0" borderId="0" xfId="0" applyAlignment="1">
      <alignment horizontal="left"/>
    </xf>
    <xf numFmtId="0" fontId="10" fillId="15" borderId="0" xfId="1" applyFont="1" applyFill="1" applyBorder="1" applyAlignment="1">
      <alignment vertical="center"/>
    </xf>
    <xf numFmtId="0" fontId="10" fillId="15" borderId="0" xfId="1" applyFont="1" applyFill="1" applyBorder="1" applyAlignment="1">
      <alignment horizontal="right" vertical="center"/>
    </xf>
    <xf numFmtId="0" fontId="75" fillId="15" borderId="0" xfId="5" applyFont="1" applyFill="1" applyBorder="1" applyAlignment="1">
      <alignment vertical="center" wrapText="1"/>
    </xf>
    <xf numFmtId="0" fontId="75" fillId="15" borderId="0" xfId="5" applyFont="1" applyFill="1" applyBorder="1" applyAlignment="1">
      <alignment horizontal="right" vertical="center" wrapText="1"/>
    </xf>
    <xf numFmtId="0" fontId="75" fillId="15" borderId="0" xfId="4" applyFont="1" applyFill="1" applyBorder="1" applyAlignment="1">
      <alignment horizontal="left" vertical="center" indent="1"/>
    </xf>
    <xf numFmtId="0" fontId="75" fillId="15" borderId="0" xfId="4" applyFont="1" applyFill="1" applyBorder="1" applyAlignment="1">
      <alignment vertical="center"/>
    </xf>
    <xf numFmtId="0" fontId="75" fillId="15" borderId="0" xfId="5" applyFont="1" applyFill="1" applyBorder="1" applyAlignment="1">
      <alignment horizontal="left" vertical="center" wrapText="1" indent="1"/>
    </xf>
    <xf numFmtId="0" fontId="75" fillId="15" borderId="0" xfId="5" applyFont="1" applyFill="1" applyBorder="1" applyAlignment="1">
      <alignment horizontal="center" vertical="center" wrapText="1"/>
    </xf>
    <xf numFmtId="0" fontId="75" fillId="15" borderId="0" xfId="3" applyFont="1" applyFill="1" applyBorder="1" applyAlignment="1">
      <alignment vertical="center" wrapText="1"/>
    </xf>
    <xf numFmtId="0" fontId="78" fillId="15" borderId="0" xfId="0" applyFont="1" applyFill="1" applyAlignment="1">
      <alignment vertical="center"/>
    </xf>
    <xf numFmtId="0" fontId="75" fillId="14" borderId="0" xfId="0" applyFont="1" applyFill="1" applyAlignment="1">
      <alignment horizontal="left" vertical="center" indent="1"/>
    </xf>
    <xf numFmtId="0" fontId="79" fillId="15" borderId="0" xfId="6" applyFont="1" applyFill="1" applyAlignment="1">
      <alignment horizontal="right" vertical="center"/>
    </xf>
    <xf numFmtId="0" fontId="3" fillId="15" borderId="0" xfId="0" applyFont="1" applyFill="1"/>
    <xf numFmtId="0" fontId="75" fillId="14" borderId="0" xfId="0" applyFont="1" applyFill="1" applyAlignment="1">
      <alignment vertical="center" wrapText="1"/>
    </xf>
    <xf numFmtId="0" fontId="75" fillId="14" borderId="0" xfId="0" applyFont="1" applyFill="1" applyAlignment="1">
      <alignment horizontal="left" vertical="center" wrapText="1" indent="1"/>
    </xf>
    <xf numFmtId="0" fontId="75" fillId="14" borderId="0" xfId="0" applyFont="1" applyFill="1" applyAlignment="1">
      <alignment horizontal="right" vertical="center" wrapText="1"/>
    </xf>
    <xf numFmtId="0" fontId="75" fillId="14" borderId="28" xfId="0" applyFont="1" applyFill="1" applyBorder="1" applyAlignment="1">
      <alignment horizontal="right" vertical="center" wrapText="1"/>
    </xf>
    <xf numFmtId="0" fontId="10" fillId="15" borderId="0" xfId="1" applyFont="1" applyFill="1" applyBorder="1" applyAlignment="1">
      <alignment horizontal="left" vertical="center"/>
    </xf>
    <xf numFmtId="0" fontId="79" fillId="15" borderId="0" xfId="6" applyFont="1" applyFill="1" applyAlignment="1">
      <alignment vertical="center"/>
    </xf>
    <xf numFmtId="0" fontId="75" fillId="14" borderId="0" xfId="0" applyFont="1" applyFill="1" applyAlignment="1">
      <alignment vertical="center"/>
    </xf>
    <xf numFmtId="0" fontId="75" fillId="14" borderId="0" xfId="0" applyFont="1" applyFill="1" applyAlignment="1">
      <alignment horizontal="center" vertical="center" wrapText="1"/>
    </xf>
    <xf numFmtId="0" fontId="31" fillId="14" borderId="0" xfId="0" applyFont="1" applyFill="1" applyAlignment="1">
      <alignment horizontal="center" vertical="center"/>
    </xf>
    <xf numFmtId="0" fontId="31" fillId="14" borderId="0" xfId="0" applyFont="1" applyFill="1" applyAlignment="1">
      <alignment horizontal="right" vertical="center"/>
    </xf>
    <xf numFmtId="0" fontId="31" fillId="14" borderId="0" xfId="0" applyFont="1" applyFill="1" applyAlignment="1">
      <alignment vertical="center"/>
    </xf>
    <xf numFmtId="0" fontId="75" fillId="14" borderId="0" xfId="0" applyFont="1" applyFill="1" applyAlignment="1">
      <alignment horizontal="center" vertical="center"/>
    </xf>
    <xf numFmtId="0" fontId="75" fillId="14" borderId="0" xfId="0" applyFont="1" applyFill="1" applyAlignment="1">
      <alignment horizontal="right" vertical="center"/>
    </xf>
    <xf numFmtId="0" fontId="81" fillId="14" borderId="0" xfId="0" applyFont="1" applyFill="1" applyAlignment="1">
      <alignment horizontal="center"/>
    </xf>
    <xf numFmtId="0" fontId="81" fillId="14" borderId="0" xfId="0" applyFont="1" applyFill="1" applyAlignment="1">
      <alignment horizontal="right"/>
    </xf>
    <xf numFmtId="0" fontId="81" fillId="14" borderId="0" xfId="0" applyFont="1" applyFill="1"/>
    <xf numFmtId="0" fontId="78" fillId="14" borderId="0" xfId="0" applyFont="1" applyFill="1"/>
    <xf numFmtId="0" fontId="78" fillId="14" borderId="0" xfId="0" applyFont="1" applyFill="1" applyAlignment="1">
      <alignment horizontal="right"/>
    </xf>
    <xf numFmtId="0" fontId="82" fillId="14" borderId="0" xfId="0" applyFont="1" applyFill="1"/>
    <xf numFmtId="0" fontId="82" fillId="14" borderId="0" xfId="0" applyFont="1" applyFill="1" applyAlignment="1">
      <alignment horizontal="right"/>
    </xf>
    <xf numFmtId="0" fontId="3" fillId="14" borderId="0" xfId="0" applyFont="1" applyFill="1" applyAlignment="1">
      <alignment horizontal="center"/>
    </xf>
    <xf numFmtId="0" fontId="3" fillId="14" borderId="0" xfId="0" applyFont="1" applyFill="1" applyAlignment="1">
      <alignment horizontal="right"/>
    </xf>
    <xf numFmtId="0" fontId="3" fillId="14" borderId="0" xfId="0" applyFont="1" applyFill="1"/>
    <xf numFmtId="0" fontId="3" fillId="14" borderId="0" xfId="0" applyFont="1" applyFill="1" applyAlignment="1">
      <alignment wrapText="1"/>
    </xf>
    <xf numFmtId="0" fontId="3" fillId="14" borderId="0" xfId="0" applyFont="1" applyFill="1" applyAlignment="1">
      <alignment horizontal="right" wrapText="1"/>
    </xf>
    <xf numFmtId="0" fontId="46" fillId="0" borderId="17" xfId="0" applyFont="1" applyBorder="1" applyAlignment="1">
      <alignment vertical="center" wrapText="1"/>
    </xf>
    <xf numFmtId="0" fontId="46" fillId="0" borderId="17" xfId="0" applyFont="1" applyBorder="1" applyAlignment="1">
      <alignment horizontal="center" vertical="center" wrapText="1"/>
    </xf>
    <xf numFmtId="3" fontId="46" fillId="0" borderId="17" xfId="0" applyNumberFormat="1" applyFont="1" applyBorder="1" applyAlignment="1">
      <alignment horizontal="right" vertical="center" wrapText="1"/>
    </xf>
    <xf numFmtId="0" fontId="46" fillId="0" borderId="17" xfId="0" applyFont="1" applyBorder="1" applyAlignment="1">
      <alignment horizontal="right" vertical="center" wrapText="1"/>
    </xf>
    <xf numFmtId="0" fontId="54" fillId="0" borderId="0" xfId="0" applyFont="1" applyAlignment="1">
      <alignment vertical="center"/>
    </xf>
    <xf numFmtId="0" fontId="10" fillId="15" borderId="0" xfId="1" applyFont="1" applyFill="1" applyBorder="1" applyAlignment="1">
      <alignment horizontal="center" vertical="center"/>
    </xf>
    <xf numFmtId="0" fontId="83" fillId="15" borderId="0" xfId="0" applyFont="1" applyFill="1" applyAlignment="1">
      <alignment vertical="center"/>
    </xf>
    <xf numFmtId="0" fontId="83" fillId="15" borderId="0" xfId="0" applyFont="1" applyFill="1" applyAlignment="1">
      <alignment horizontal="center" vertical="center"/>
    </xf>
    <xf numFmtId="0" fontId="83" fillId="15" borderId="0" xfId="0" applyFont="1" applyFill="1" applyAlignment="1">
      <alignment horizontal="right" vertical="center"/>
    </xf>
    <xf numFmtId="1" fontId="83" fillId="15" borderId="0" xfId="0" applyNumberFormat="1" applyFont="1" applyFill="1" applyAlignment="1">
      <alignment vertical="center"/>
    </xf>
    <xf numFmtId="0" fontId="84" fillId="15" borderId="0" xfId="0" applyFont="1" applyFill="1" applyAlignment="1">
      <alignment horizontal="center" vertical="center"/>
    </xf>
    <xf numFmtId="0" fontId="84" fillId="15" borderId="0" xfId="0" applyFont="1" applyFill="1" applyAlignment="1">
      <alignment horizontal="right" vertical="center"/>
    </xf>
    <xf numFmtId="0" fontId="84" fillId="15" borderId="0" xfId="0" applyFont="1" applyFill="1" applyAlignment="1">
      <alignment wrapText="1"/>
    </xf>
    <xf numFmtId="167" fontId="84" fillId="15" borderId="0" xfId="0" applyNumberFormat="1" applyFont="1" applyFill="1" applyAlignment="1">
      <alignment vertical="center"/>
    </xf>
    <xf numFmtId="0" fontId="84" fillId="15" borderId="0" xfId="0" applyFont="1" applyFill="1" applyAlignment="1">
      <alignment vertical="center"/>
    </xf>
    <xf numFmtId="0" fontId="83" fillId="15" borderId="0" xfId="4" applyFont="1" applyFill="1" applyBorder="1" applyAlignment="1">
      <alignment vertical="center"/>
    </xf>
    <xf numFmtId="0" fontId="83" fillId="15" borderId="0" xfId="5" applyFont="1" applyFill="1" applyBorder="1" applyAlignment="1">
      <alignment horizontal="center" vertical="center" wrapText="1"/>
    </xf>
    <xf numFmtId="0" fontId="83" fillId="15" borderId="0" xfId="5" applyFont="1" applyFill="1" applyBorder="1" applyAlignment="1">
      <alignment horizontal="right" vertical="center" wrapText="1"/>
    </xf>
    <xf numFmtId="0" fontId="83" fillId="15" borderId="0" xfId="5" applyFont="1" applyFill="1" applyBorder="1" applyAlignment="1">
      <alignment vertical="center" wrapText="1"/>
    </xf>
    <xf numFmtId="171" fontId="83" fillId="15" borderId="0" xfId="53" applyNumberFormat="1" applyFont="1" applyFill="1" applyAlignment="1">
      <alignment horizontal="right" vertical="center"/>
    </xf>
    <xf numFmtId="167" fontId="83" fillId="15" borderId="0" xfId="0" applyNumberFormat="1" applyFont="1" applyFill="1" applyAlignment="1">
      <alignment vertical="center"/>
    </xf>
    <xf numFmtId="171" fontId="83" fillId="15" borderId="0" xfId="53" applyNumberFormat="1" applyFont="1" applyFill="1" applyBorder="1" applyAlignment="1">
      <alignment horizontal="right" vertical="center" wrapText="1"/>
    </xf>
    <xf numFmtId="0" fontId="75" fillId="14" borderId="22" xfId="0" applyFont="1" applyFill="1" applyBorder="1" applyAlignment="1">
      <alignment horizontal="left" vertical="center" wrapText="1"/>
    </xf>
    <xf numFmtId="0" fontId="59" fillId="0" borderId="0" xfId="54" applyFont="1" applyAlignment="1">
      <alignment horizontal="right"/>
    </xf>
    <xf numFmtId="0" fontId="37" fillId="0" borderId="0" xfId="2" applyFont="1" applyFill="1" applyBorder="1" applyAlignment="1">
      <alignment vertical="center"/>
    </xf>
    <xf numFmtId="0" fontId="8" fillId="0" borderId="0" xfId="6" applyFont="1" applyAlignment="1">
      <alignment horizontal="right"/>
    </xf>
    <xf numFmtId="0" fontId="12" fillId="0" borderId="0" xfId="2" applyFont="1" applyFill="1" applyBorder="1" applyAlignment="1">
      <alignment horizontal="left" vertical="top" wrapText="1"/>
    </xf>
    <xf numFmtId="0" fontId="53" fillId="0" borderId="0" xfId="2" applyFont="1" applyFill="1" applyBorder="1" applyAlignment="1">
      <alignment horizontal="left" vertical="top" wrapText="1"/>
    </xf>
    <xf numFmtId="168" fontId="35" fillId="0" borderId="14" xfId="0" applyNumberFormat="1" applyFont="1" applyBorder="1" applyAlignment="1">
      <alignment horizontal="right" vertical="center"/>
    </xf>
    <xf numFmtId="168" fontId="35" fillId="0" borderId="0" xfId="0" applyNumberFormat="1" applyFont="1" applyAlignment="1">
      <alignment horizontal="right" vertical="center"/>
    </xf>
    <xf numFmtId="168" fontId="8" fillId="0" borderId="0" xfId="0" applyNumberFormat="1" applyFont="1" applyAlignment="1">
      <alignment horizontal="right" vertical="center"/>
    </xf>
    <xf numFmtId="168" fontId="8" fillId="0" borderId="14" xfId="0" applyNumberFormat="1" applyFont="1" applyBorder="1" applyAlignment="1">
      <alignment horizontal="right" vertical="center"/>
    </xf>
    <xf numFmtId="0" fontId="35" fillId="0" borderId="26" xfId="0" applyFont="1" applyBorder="1" applyAlignment="1">
      <alignment vertical="center" wrapText="1"/>
    </xf>
    <xf numFmtId="0" fontId="85" fillId="0" borderId="0" xfId="0" applyFont="1"/>
    <xf numFmtId="168" fontId="35" fillId="0" borderId="16" xfId="0" applyNumberFormat="1" applyFont="1" applyBorder="1" applyAlignment="1">
      <alignment horizontal="right" vertical="center"/>
    </xf>
    <xf numFmtId="168" fontId="46" fillId="0" borderId="17" xfId="0" applyNumberFormat="1" applyFont="1" applyBorder="1" applyAlignment="1">
      <alignment horizontal="right" vertical="center"/>
    </xf>
    <xf numFmtId="168" fontId="35" fillId="0" borderId="13" xfId="0" applyNumberFormat="1" applyFont="1" applyBorder="1" applyAlignment="1">
      <alignment horizontal="right" vertical="center"/>
    </xf>
    <xf numFmtId="0" fontId="89" fillId="0" borderId="0" xfId="0" applyFont="1"/>
    <xf numFmtId="0" fontId="8" fillId="0" borderId="0" xfId="0" applyFont="1" applyAlignment="1">
      <alignment vertical="center" wrapText="1"/>
    </xf>
    <xf numFmtId="0" fontId="8" fillId="0" borderId="8" xfId="0" applyFont="1" applyBorder="1" applyAlignment="1">
      <alignment vertical="center" wrapText="1"/>
    </xf>
    <xf numFmtId="0" fontId="47" fillId="0" borderId="8" xfId="54" applyFont="1" applyFill="1" applyBorder="1" applyAlignment="1">
      <alignment vertical="center" wrapText="1"/>
    </xf>
    <xf numFmtId="0" fontId="28" fillId="0" borderId="11" xfId="7" applyFont="1" applyBorder="1" applyAlignment="1">
      <alignment horizontal="right" vertical="center"/>
    </xf>
    <xf numFmtId="3" fontId="54" fillId="0" borderId="0" xfId="0" applyNumberFormat="1" applyFont="1"/>
    <xf numFmtId="0" fontId="47" fillId="0" borderId="8" xfId="54" applyFont="1" applyBorder="1" applyAlignment="1">
      <alignment vertical="center" wrapText="1"/>
    </xf>
    <xf numFmtId="0" fontId="45" fillId="14" borderId="20" xfId="0" applyFont="1" applyFill="1" applyBorder="1" applyAlignment="1">
      <alignment horizontal="left" vertical="center" wrapText="1"/>
    </xf>
    <xf numFmtId="0" fontId="75" fillId="0" borderId="0" xfId="0" applyFont="1" applyAlignment="1">
      <alignment vertical="center"/>
    </xf>
    <xf numFmtId="0" fontId="75" fillId="0" borderId="0" xfId="0" applyFont="1" applyAlignment="1">
      <alignment horizontal="right" vertical="center"/>
    </xf>
    <xf numFmtId="0" fontId="45" fillId="0" borderId="0" xfId="0" applyFont="1" applyAlignment="1">
      <alignment horizontal="left" vertical="center" indent="1"/>
    </xf>
    <xf numFmtId="0" fontId="45" fillId="0" borderId="13" xfId="0" applyFont="1" applyBorder="1" applyAlignment="1">
      <alignment horizontal="left" vertical="center" indent="1"/>
    </xf>
    <xf numFmtId="0" fontId="91" fillId="0" borderId="0" xfId="0" applyFont="1"/>
    <xf numFmtId="0" fontId="92" fillId="0" borderId="0" xfId="0" applyFont="1"/>
    <xf numFmtId="167" fontId="30" fillId="0" borderId="0" xfId="0" applyNumberFormat="1" applyFont="1" applyAlignment="1">
      <alignment horizontal="right" vertical="center"/>
    </xf>
    <xf numFmtId="0" fontId="60" fillId="0" borderId="0" xfId="62" applyFont="1" applyAlignment="1">
      <alignment horizontal="left" vertical="center"/>
    </xf>
    <xf numFmtId="0" fontId="0" fillId="18" borderId="0" xfId="0" applyFill="1" applyAlignment="1">
      <alignment vertical="center" wrapText="1"/>
    </xf>
    <xf numFmtId="0" fontId="76" fillId="18" borderId="0" xfId="0" applyFont="1" applyFill="1" applyAlignment="1">
      <alignment vertical="center" wrapText="1"/>
    </xf>
    <xf numFmtId="0" fontId="77" fillId="18" borderId="0" xfId="0" applyFont="1" applyFill="1" applyAlignment="1">
      <alignment vertical="center" wrapText="1"/>
    </xf>
    <xf numFmtId="0" fontId="28" fillId="18" borderId="0" xfId="0" applyFont="1" applyFill="1" applyAlignment="1">
      <alignment horizontal="left" vertical="center" wrapText="1"/>
    </xf>
    <xf numFmtId="0" fontId="58" fillId="18" borderId="0" xfId="0" applyFont="1" applyFill="1" applyAlignment="1">
      <alignment vertical="center" wrapText="1"/>
    </xf>
    <xf numFmtId="0" fontId="72" fillId="18" borderId="0" xfId="0" applyFont="1" applyFill="1" applyAlignment="1">
      <alignment vertical="center" wrapText="1"/>
    </xf>
    <xf numFmtId="0" fontId="4" fillId="18" borderId="0" xfId="0" applyFont="1" applyFill="1" applyAlignment="1">
      <alignment horizontal="left" vertical="center" wrapText="1"/>
    </xf>
    <xf numFmtId="0" fontId="4" fillId="18" borderId="0" xfId="0" applyFont="1" applyFill="1" applyAlignment="1">
      <alignment vertical="center" wrapText="1"/>
    </xf>
    <xf numFmtId="0" fontId="73" fillId="18" borderId="0" xfId="0" applyFont="1" applyFill="1" applyAlignment="1">
      <alignment vertical="center" wrapText="1"/>
    </xf>
    <xf numFmtId="0" fontId="74" fillId="18" borderId="0" xfId="0" applyFont="1" applyFill="1" applyAlignment="1">
      <alignment vertical="center" wrapText="1"/>
    </xf>
    <xf numFmtId="0" fontId="58" fillId="18" borderId="0" xfId="0" applyFont="1" applyFill="1" applyAlignment="1">
      <alignment horizontal="left" vertical="center" wrapText="1"/>
    </xf>
    <xf numFmtId="0" fontId="65" fillId="18" borderId="0" xfId="0" applyFont="1" applyFill="1" applyAlignment="1">
      <alignment vertical="center" wrapText="1"/>
    </xf>
    <xf numFmtId="0" fontId="0" fillId="18" borderId="0" xfId="0" applyFill="1"/>
    <xf numFmtId="0" fontId="55" fillId="18" borderId="0" xfId="0" applyFont="1" applyFill="1"/>
    <xf numFmtId="0" fontId="56" fillId="18" borderId="0" xfId="0" applyFont="1" applyFill="1"/>
    <xf numFmtId="0" fontId="14" fillId="18" borderId="0" xfId="0" applyFont="1" applyFill="1"/>
    <xf numFmtId="0" fontId="26" fillId="18" borderId="0" xfId="0" applyFont="1" applyFill="1"/>
    <xf numFmtId="0" fontId="30" fillId="18" borderId="0" xfId="0" applyFont="1" applyFill="1"/>
    <xf numFmtId="0" fontId="38" fillId="0" borderId="8" xfId="0" applyFont="1" applyBorder="1" applyAlignment="1">
      <alignment horizontal="right" vertical="center" wrapText="1"/>
    </xf>
    <xf numFmtId="166" fontId="26" fillId="0" borderId="6" xfId="62" applyNumberFormat="1" applyFont="1" applyBorder="1" applyAlignment="1">
      <alignment horizontal="right" vertical="center"/>
    </xf>
    <xf numFmtId="0" fontId="38" fillId="0" borderId="8" xfId="62" applyFont="1" applyBorder="1" applyAlignment="1">
      <alignment vertical="center" wrapText="1"/>
    </xf>
    <xf numFmtId="0" fontId="26" fillId="0" borderId="31" xfId="0" applyFont="1" applyBorder="1" applyAlignment="1">
      <alignment horizontal="center" vertical="center"/>
    </xf>
    <xf numFmtId="167" fontId="26" fillId="0" borderId="31" xfId="0" applyNumberFormat="1" applyFont="1" applyBorder="1" applyAlignment="1">
      <alignment horizontal="right" vertical="center"/>
    </xf>
    <xf numFmtId="166" fontId="26" fillId="0" borderId="31" xfId="0" applyNumberFormat="1" applyFont="1" applyBorder="1" applyAlignment="1">
      <alignment horizontal="right" vertical="center"/>
    </xf>
    <xf numFmtId="0" fontId="26" fillId="0" borderId="14" xfId="0" applyFont="1" applyBorder="1" applyAlignment="1">
      <alignment horizontal="center" vertical="center"/>
    </xf>
    <xf numFmtId="0" fontId="26" fillId="0" borderId="13" xfId="0" applyFont="1" applyBorder="1" applyAlignment="1">
      <alignment horizontal="center" vertical="center"/>
    </xf>
    <xf numFmtId="0" fontId="26" fillId="0" borderId="13" xfId="0" applyFont="1" applyBorder="1" applyAlignment="1">
      <alignment vertical="center"/>
    </xf>
    <xf numFmtId="0" fontId="26" fillId="0" borderId="31" xfId="0" applyFont="1" applyBorder="1" applyAlignment="1">
      <alignment vertical="center"/>
    </xf>
    <xf numFmtId="0" fontId="26" fillId="0" borderId="31" xfId="0" applyFont="1" applyBorder="1" applyAlignment="1">
      <alignment horizontal="right" vertical="center"/>
    </xf>
    <xf numFmtId="167" fontId="26" fillId="0" borderId="31" xfId="0" applyNumberFormat="1" applyFont="1" applyBorder="1" applyAlignment="1">
      <alignment vertical="center"/>
    </xf>
    <xf numFmtId="166" fontId="26" fillId="0" borderId="13" xfId="0" applyNumberFormat="1" applyFont="1" applyBorder="1" applyAlignment="1">
      <alignment horizontal="right" vertical="center"/>
    </xf>
    <xf numFmtId="0" fontId="26" fillId="0" borderId="14" xfId="0" applyFont="1" applyBorder="1" applyAlignment="1">
      <alignment horizontal="right" vertical="center"/>
    </xf>
    <xf numFmtId="166" fontId="26" fillId="0" borderId="14" xfId="0" applyNumberFormat="1" applyFont="1" applyBorder="1" applyAlignment="1">
      <alignment horizontal="right" vertical="center"/>
    </xf>
    <xf numFmtId="0" fontId="38" fillId="0" borderId="13" xfId="0" applyFont="1" applyBorder="1" applyAlignment="1">
      <alignment vertical="center"/>
    </xf>
    <xf numFmtId="0" fontId="38" fillId="0" borderId="13" xfId="0" applyFont="1" applyBorder="1" applyAlignment="1">
      <alignment horizontal="center"/>
    </xf>
    <xf numFmtId="0" fontId="38" fillId="0" borderId="14" xfId="0" applyFont="1" applyBorder="1" applyAlignment="1">
      <alignment vertical="center"/>
    </xf>
    <xf numFmtId="0" fontId="38" fillId="0" borderId="14" xfId="0" applyFont="1" applyBorder="1" applyAlignment="1">
      <alignment horizontal="center"/>
    </xf>
    <xf numFmtId="0" fontId="38" fillId="0" borderId="14" xfId="0" applyFont="1" applyBorder="1"/>
    <xf numFmtId="0" fontId="38" fillId="0" borderId="13" xfId="0" applyFont="1" applyBorder="1"/>
    <xf numFmtId="0" fontId="35" fillId="0" borderId="10" xfId="0" applyFont="1" applyBorder="1" applyAlignment="1">
      <alignment horizontal="left" vertical="center" wrapText="1"/>
    </xf>
    <xf numFmtId="0" fontId="35" fillId="0" borderId="32" xfId="0" applyFont="1" applyBorder="1" applyAlignment="1">
      <alignment horizontal="left" vertical="center" wrapText="1"/>
    </xf>
    <xf numFmtId="0" fontId="35" fillId="0" borderId="10" xfId="0" applyFont="1" applyBorder="1" applyAlignment="1">
      <alignment vertical="center" wrapText="1"/>
    </xf>
    <xf numFmtId="0" fontId="35" fillId="0" borderId="32" xfId="0" applyFont="1" applyBorder="1" applyAlignment="1">
      <alignment vertical="center" wrapText="1"/>
    </xf>
    <xf numFmtId="0" fontId="8" fillId="0" borderId="10" xfId="0" applyFont="1" applyBorder="1" applyAlignment="1">
      <alignment vertical="center" wrapText="1"/>
    </xf>
    <xf numFmtId="0" fontId="47" fillId="0" borderId="32" xfId="54" applyFont="1" applyFill="1" applyBorder="1"/>
    <xf numFmtId="0" fontId="8" fillId="0" borderId="13" xfId="0" applyFont="1" applyBorder="1" applyAlignment="1">
      <alignment vertical="center" wrapText="1"/>
    </xf>
    <xf numFmtId="0" fontId="8" fillId="0" borderId="14" xfId="0" applyFont="1" applyBorder="1" applyAlignment="1">
      <alignment vertical="center" wrapText="1"/>
    </xf>
    <xf numFmtId="0" fontId="47" fillId="0" borderId="14" xfId="54" applyFont="1" applyBorder="1" applyAlignment="1">
      <alignment vertical="center"/>
    </xf>
    <xf numFmtId="0" fontId="47" fillId="0" borderId="14" xfId="54" applyFont="1" applyBorder="1" applyAlignment="1">
      <alignment vertical="center" wrapText="1"/>
    </xf>
    <xf numFmtId="0" fontId="8" fillId="0" borderId="6" xfId="0" applyFont="1" applyBorder="1" applyAlignment="1">
      <alignment vertical="center" wrapText="1"/>
    </xf>
    <xf numFmtId="0" fontId="47" fillId="0" borderId="14" xfId="54" applyFont="1" applyFill="1" applyBorder="1" applyAlignment="1">
      <alignment vertical="center" wrapText="1"/>
    </xf>
    <xf numFmtId="0" fontId="47" fillId="0" borderId="6" xfId="54" applyFont="1" applyBorder="1" applyAlignment="1">
      <alignment vertical="center" wrapText="1"/>
    </xf>
    <xf numFmtId="0" fontId="47" fillId="0" borderId="31" xfId="54" applyFont="1" applyBorder="1" applyAlignment="1">
      <alignment vertical="center"/>
    </xf>
    <xf numFmtId="0" fontId="8" fillId="0" borderId="31" xfId="0" applyFont="1" applyBorder="1" applyAlignment="1">
      <alignment vertical="center" wrapText="1"/>
    </xf>
    <xf numFmtId="0" fontId="35" fillId="0" borderId="6" xfId="0" applyFont="1" applyBorder="1" applyAlignment="1">
      <alignment vertical="center" wrapText="1"/>
    </xf>
    <xf numFmtId="0" fontId="35" fillId="0" borderId="31" xfId="0" applyFont="1" applyBorder="1" applyAlignment="1">
      <alignment vertical="center" wrapText="1"/>
    </xf>
    <xf numFmtId="0" fontId="35" fillId="0" borderId="6" xfId="0" applyFont="1" applyBorder="1" applyAlignment="1">
      <alignment horizontal="left" vertical="center" wrapText="1"/>
    </xf>
    <xf numFmtId="0" fontId="35" fillId="0" borderId="31" xfId="0" applyFont="1" applyBorder="1" applyAlignment="1">
      <alignment horizontal="left" vertical="center" wrapText="1"/>
    </xf>
    <xf numFmtId="0" fontId="8" fillId="0" borderId="32" xfId="0" applyFont="1" applyBorder="1" applyAlignment="1">
      <alignment vertical="center" wrapText="1"/>
    </xf>
    <xf numFmtId="0" fontId="35" fillId="0" borderId="14" xfId="0" applyFont="1" applyBorder="1" applyAlignment="1">
      <alignment vertical="center" wrapText="1"/>
    </xf>
    <xf numFmtId="0" fontId="62" fillId="15" borderId="0" xfId="0" applyFont="1" applyFill="1"/>
    <xf numFmtId="0" fontId="93" fillId="18" borderId="0" xfId="54" applyFont="1" applyFill="1" applyBorder="1" applyAlignment="1">
      <alignment horizontal="right" vertical="center"/>
    </xf>
    <xf numFmtId="0" fontId="93" fillId="0" borderId="0" xfId="54" applyFont="1" applyBorder="1" applyAlignment="1">
      <alignment horizontal="right"/>
    </xf>
    <xf numFmtId="0" fontId="93" fillId="0" borderId="0" xfId="54" applyFont="1" applyAlignment="1">
      <alignment horizontal="right"/>
    </xf>
    <xf numFmtId="0" fontId="63" fillId="0" borderId="0" xfId="0" applyFont="1" applyAlignment="1">
      <alignment horizontal="left"/>
    </xf>
    <xf numFmtId="0" fontId="26" fillId="15" borderId="0" xfId="0" applyFont="1" applyFill="1"/>
    <xf numFmtId="0" fontId="0" fillId="15" borderId="0" xfId="0" applyFill="1"/>
    <xf numFmtId="0" fontId="38" fillId="0" borderId="0" xfId="0" applyFont="1"/>
    <xf numFmtId="168" fontId="38" fillId="0" borderId="11" xfId="9" applyNumberFormat="1" applyFont="1" applyBorder="1" applyAlignment="1">
      <alignment vertical="center" wrapText="1"/>
    </xf>
    <xf numFmtId="168" fontId="38" fillId="0" borderId="11" xfId="0" applyNumberFormat="1" applyFont="1" applyBorder="1" applyAlignment="1">
      <alignment vertical="center" wrapText="1"/>
    </xf>
    <xf numFmtId="0" fontId="75" fillId="15" borderId="0" xfId="5" applyFont="1" applyFill="1" applyAlignment="1">
      <alignment horizontal="center" vertical="center" wrapText="1"/>
    </xf>
    <xf numFmtId="167" fontId="26" fillId="0" borderId="0" xfId="53" applyNumberFormat="1" applyFont="1" applyAlignment="1">
      <alignment horizontal="right" vertical="center"/>
    </xf>
    <xf numFmtId="171" fontId="26" fillId="0" borderId="7" xfId="53" applyNumberFormat="1" applyFont="1" applyBorder="1" applyAlignment="1">
      <alignment horizontal="right" vertical="center"/>
    </xf>
    <xf numFmtId="172" fontId="38" fillId="0" borderId="13" xfId="0" applyNumberFormat="1" applyFont="1" applyBorder="1"/>
    <xf numFmtId="172" fontId="38" fillId="0" borderId="14" xfId="0" applyNumberFormat="1" applyFont="1" applyBorder="1" applyAlignment="1">
      <alignment horizontal="right" vertical="center"/>
    </xf>
    <xf numFmtId="166" fontId="38" fillId="0" borderId="14" xfId="0" applyNumberFormat="1" applyFont="1" applyBorder="1" applyAlignment="1">
      <alignment vertical="center"/>
    </xf>
    <xf numFmtId="172" fontId="38" fillId="0" borderId="14" xfId="0" applyNumberFormat="1" applyFont="1" applyBorder="1"/>
    <xf numFmtId="172" fontId="38" fillId="0" borderId="0" xfId="0" applyNumberFormat="1" applyFont="1"/>
    <xf numFmtId="0" fontId="75" fillId="14" borderId="20" xfId="0" applyFont="1" applyFill="1" applyBorder="1" applyAlignment="1">
      <alignment horizontal="left" vertical="center" wrapText="1"/>
    </xf>
    <xf numFmtId="0" fontId="75" fillId="14" borderId="20" xfId="0" applyFont="1" applyFill="1" applyBorder="1" applyAlignment="1">
      <alignment vertical="center" wrapText="1"/>
    </xf>
    <xf numFmtId="0" fontId="75" fillId="14" borderId="21" xfId="0" applyFont="1" applyFill="1" applyBorder="1" applyAlignment="1">
      <alignment horizontal="left" vertical="center" wrapText="1"/>
    </xf>
    <xf numFmtId="0" fontId="75" fillId="14" borderId="23" xfId="0" applyFont="1" applyFill="1" applyBorder="1" applyAlignment="1">
      <alignment horizontal="left" vertical="center" wrapText="1"/>
    </xf>
    <xf numFmtId="0" fontId="31" fillId="15" borderId="0" xfId="0" applyFont="1" applyFill="1" applyAlignment="1">
      <alignment horizontal="left" vertical="center"/>
    </xf>
    <xf numFmtId="0" fontId="0" fillId="0" borderId="0" xfId="0" applyProtection="1">
      <protection locked="0"/>
    </xf>
    <xf numFmtId="0" fontId="93" fillId="0" borderId="0" xfId="54" applyFont="1" applyFill="1" applyAlignment="1" applyProtection="1">
      <alignment horizontal="right"/>
      <protection locked="0"/>
    </xf>
    <xf numFmtId="0" fontId="86" fillId="0" borderId="0" xfId="54" applyFont="1" applyFill="1" applyAlignment="1" applyProtection="1">
      <alignment horizontal="right"/>
      <protection locked="0"/>
    </xf>
    <xf numFmtId="0" fontId="75" fillId="15" borderId="0" xfId="57" applyFont="1" applyFill="1" applyAlignment="1" applyProtection="1">
      <alignment vertical="center"/>
      <protection locked="0"/>
    </xf>
    <xf numFmtId="0" fontId="87" fillId="15" borderId="0" xfId="55" applyFont="1" applyFill="1" applyAlignment="1" applyProtection="1">
      <alignment vertical="center"/>
      <protection locked="0"/>
    </xf>
    <xf numFmtId="0" fontId="45" fillId="0" borderId="6" xfId="56" applyFont="1" applyBorder="1" applyAlignment="1" applyProtection="1">
      <alignment horizontal="left" vertical="center"/>
      <protection locked="0"/>
    </xf>
    <xf numFmtId="0" fontId="45" fillId="0" borderId="6" xfId="58" applyFont="1" applyBorder="1" applyAlignment="1" applyProtection="1">
      <alignment horizontal="center" vertical="center"/>
      <protection locked="0"/>
    </xf>
    <xf numFmtId="0" fontId="8" fillId="0" borderId="0" xfId="56" applyFont="1" applyBorder="1" applyAlignment="1" applyProtection="1">
      <alignment horizontal="left" vertical="center"/>
      <protection locked="0"/>
    </xf>
    <xf numFmtId="0" fontId="47" fillId="0" borderId="0" xfId="54" applyFont="1" applyAlignment="1" applyProtection="1">
      <alignment horizontal="center" vertical="center"/>
      <protection locked="0"/>
    </xf>
    <xf numFmtId="0" fontId="14" fillId="0" borderId="0" xfId="0" applyFont="1" applyProtection="1">
      <protection locked="0"/>
    </xf>
    <xf numFmtId="0" fontId="8" fillId="0" borderId="8" xfId="59" applyFont="1" applyBorder="1" applyAlignment="1" applyProtection="1">
      <alignment vertical="center"/>
      <protection locked="0"/>
    </xf>
    <xf numFmtId="164" fontId="47" fillId="0" borderId="8" xfId="54" applyNumberFormat="1" applyFont="1" applyFill="1" applyBorder="1" applyAlignment="1" applyProtection="1">
      <alignment horizontal="center" vertical="center"/>
      <protection locked="0"/>
    </xf>
    <xf numFmtId="0" fontId="8" fillId="0" borderId="0" xfId="59" applyFont="1" applyAlignment="1" applyProtection="1">
      <alignment vertical="center"/>
      <protection locked="0"/>
    </xf>
    <xf numFmtId="164" fontId="47" fillId="0" borderId="0" xfId="54" applyNumberFormat="1" applyFont="1" applyFill="1" applyBorder="1" applyAlignment="1" applyProtection="1">
      <alignment horizontal="center" vertical="center"/>
      <protection locked="0"/>
    </xf>
    <xf numFmtId="0" fontId="4" fillId="0" borderId="0" xfId="55" applyProtection="1">
      <protection locked="0"/>
    </xf>
    <xf numFmtId="0" fontId="8" fillId="0" borderId="10" xfId="59" applyFont="1" applyBorder="1" applyAlignment="1" applyProtection="1">
      <alignment vertical="center"/>
      <protection locked="0"/>
    </xf>
    <xf numFmtId="164" fontId="47" fillId="0" borderId="10" xfId="54" applyNumberFormat="1" applyFont="1" applyFill="1" applyBorder="1" applyAlignment="1" applyProtection="1">
      <alignment horizontal="center" vertical="center"/>
      <protection locked="0"/>
    </xf>
    <xf numFmtId="0" fontId="8" fillId="15" borderId="0" xfId="55" applyFont="1" applyFill="1" applyAlignment="1" applyProtection="1">
      <alignment vertical="center"/>
      <protection locked="0"/>
    </xf>
    <xf numFmtId="0" fontId="47" fillId="0" borderId="0" xfId="54" applyFont="1" applyFill="1" applyBorder="1" applyAlignment="1" applyProtection="1">
      <alignment horizontal="center" vertical="center"/>
      <protection locked="0"/>
    </xf>
    <xf numFmtId="164" fontId="8" fillId="15" borderId="0" xfId="60" applyNumberFormat="1" applyFont="1" applyFill="1" applyAlignment="1" applyProtection="1">
      <alignment horizontal="center" vertical="center"/>
      <protection locked="0"/>
    </xf>
    <xf numFmtId="0" fontId="45" fillId="0" borderId="0" xfId="56" applyFont="1" applyBorder="1" applyAlignment="1" applyProtection="1">
      <alignment horizontal="left" vertical="center"/>
      <protection locked="0"/>
    </xf>
    <xf numFmtId="0" fontId="45" fillId="0" borderId="0" xfId="58" applyFont="1" applyBorder="1" applyAlignment="1" applyProtection="1">
      <alignment horizontal="center" vertical="center"/>
      <protection locked="0"/>
    </xf>
    <xf numFmtId="0" fontId="8" fillId="0" borderId="6" xfId="59" applyFont="1" applyBorder="1" applyAlignment="1" applyProtection="1">
      <alignment vertical="center"/>
      <protection locked="0"/>
    </xf>
    <xf numFmtId="164" fontId="47" fillId="0" borderId="6" xfId="54" applyNumberFormat="1" applyFont="1" applyFill="1" applyBorder="1" applyAlignment="1" applyProtection="1">
      <alignment horizontal="center" vertical="center"/>
      <protection locked="0"/>
    </xf>
    <xf numFmtId="0" fontId="8" fillId="0" borderId="11" xfId="59" applyFont="1" applyBorder="1" applyAlignment="1" applyProtection="1">
      <alignment vertical="center"/>
      <protection locked="0"/>
    </xf>
    <xf numFmtId="164" fontId="47" fillId="15" borderId="0" xfId="54" applyNumberFormat="1" applyFont="1" applyFill="1" applyBorder="1" applyAlignment="1" applyProtection="1">
      <alignment horizontal="center" vertical="center"/>
      <protection locked="0"/>
    </xf>
    <xf numFmtId="0" fontId="8" fillId="0" borderId="8" xfId="0" applyFont="1" applyBorder="1" applyAlignment="1" applyProtection="1">
      <alignment vertical="center"/>
      <protection locked="0"/>
    </xf>
    <xf numFmtId="0" fontId="8" fillId="0" borderId="10" xfId="0" applyFont="1" applyBorder="1" applyAlignment="1" applyProtection="1">
      <alignment vertical="center"/>
      <protection locked="0"/>
    </xf>
    <xf numFmtId="0" fontId="47" fillId="15" borderId="0" xfId="54" applyFont="1" applyFill="1" applyBorder="1" applyAlignment="1" applyProtection="1">
      <alignment horizontal="center" vertical="center"/>
      <protection locked="0"/>
    </xf>
    <xf numFmtId="0" fontId="45" fillId="0" borderId="8" xfId="59" applyFont="1" applyBorder="1" applyAlignment="1" applyProtection="1">
      <alignment vertical="center"/>
      <protection locked="0"/>
    </xf>
    <xf numFmtId="164" fontId="47" fillId="0" borderId="8" xfId="54" applyNumberFormat="1" applyFont="1" applyBorder="1" applyAlignment="1" applyProtection="1">
      <alignment horizontal="center" vertical="center"/>
      <protection locked="0"/>
    </xf>
    <xf numFmtId="0" fontId="45" fillId="0" borderId="0" xfId="59" applyFont="1" applyAlignment="1" applyProtection="1">
      <alignment vertical="center"/>
      <protection locked="0"/>
    </xf>
    <xf numFmtId="164" fontId="47" fillId="0" borderId="29" xfId="54" applyNumberFormat="1" applyFont="1" applyBorder="1" applyAlignment="1" applyProtection="1">
      <alignment horizontal="center" vertical="center"/>
      <protection locked="0"/>
    </xf>
    <xf numFmtId="0" fontId="45" fillId="0" borderId="8" xfId="4" applyFont="1" applyFill="1" applyBorder="1" applyAlignment="1" applyProtection="1">
      <alignment vertical="center"/>
      <protection locked="0"/>
    </xf>
    <xf numFmtId="0" fontId="8" fillId="0" borderId="13" xfId="0" applyFont="1" applyBorder="1" applyAlignment="1" applyProtection="1">
      <alignment horizontal="left" vertical="center"/>
      <protection locked="0"/>
    </xf>
    <xf numFmtId="164" fontId="47" fillId="0" borderId="0" xfId="54" applyNumberFormat="1" applyFont="1" applyAlignment="1" applyProtection="1">
      <alignment horizontal="center" vertical="center"/>
      <protection locked="0"/>
    </xf>
    <xf numFmtId="164" fontId="47" fillId="0" borderId="11" xfId="54" applyNumberFormat="1" applyFont="1" applyFill="1" applyBorder="1" applyAlignment="1" applyProtection="1">
      <alignment horizontal="center" vertical="center"/>
      <protection locked="0"/>
    </xf>
    <xf numFmtId="0" fontId="45" fillId="0" borderId="0" xfId="4" applyFont="1" applyFill="1" applyBorder="1" applyAlignment="1" applyProtection="1">
      <alignment vertical="center"/>
      <protection locked="0"/>
    </xf>
    <xf numFmtId="0" fontId="8" fillId="0" borderId="8" xfId="56" applyFont="1" applyBorder="1" applyAlignment="1" applyProtection="1">
      <alignment horizontal="left" vertical="center"/>
      <protection locked="0"/>
    </xf>
    <xf numFmtId="0" fontId="47" fillId="0" borderId="8" xfId="54" applyFont="1" applyFill="1" applyBorder="1" applyAlignment="1" applyProtection="1">
      <alignment horizontal="center" vertical="center"/>
      <protection locked="0"/>
    </xf>
    <xf numFmtId="164" fontId="47" fillId="0" borderId="0" xfId="54" quotePrefix="1" applyNumberFormat="1" applyFont="1" applyFill="1" applyBorder="1" applyAlignment="1" applyProtection="1">
      <alignment horizontal="center" vertical="center"/>
      <protection locked="0"/>
    </xf>
    <xf numFmtId="0" fontId="8" fillId="15" borderId="0" xfId="59" applyFont="1" applyFill="1" applyAlignment="1" applyProtection="1">
      <alignment vertical="center"/>
      <protection locked="0"/>
    </xf>
    <xf numFmtId="164" fontId="88" fillId="15" borderId="0" xfId="54" applyNumberFormat="1" applyFont="1" applyFill="1" applyBorder="1" applyAlignment="1" applyProtection="1">
      <alignment horizontal="center" vertical="center"/>
      <protection locked="0"/>
    </xf>
    <xf numFmtId="0" fontId="8" fillId="0" borderId="0" xfId="55" applyFont="1" applyProtection="1">
      <protection locked="0"/>
    </xf>
    <xf numFmtId="0" fontId="15" fillId="0" borderId="0" xfId="0" applyFont="1" applyProtection="1">
      <protection locked="0"/>
    </xf>
    <xf numFmtId="3" fontId="28" fillId="0" borderId="13" xfId="7" applyNumberFormat="1" applyFont="1" applyBorder="1" applyAlignment="1">
      <alignment horizontal="right" vertical="center"/>
    </xf>
    <xf numFmtId="3" fontId="28" fillId="0" borderId="33" xfId="7" applyNumberFormat="1" applyFont="1" applyBorder="1" applyAlignment="1">
      <alignment horizontal="right" vertical="center"/>
    </xf>
    <xf numFmtId="0" fontId="38" fillId="0" borderId="31" xfId="0" applyFont="1" applyBorder="1" applyAlignment="1">
      <alignment vertical="center" wrapText="1"/>
    </xf>
    <xf numFmtId="171" fontId="26" fillId="0" borderId="31" xfId="53" applyNumberFormat="1" applyFont="1" applyBorder="1" applyAlignment="1">
      <alignment horizontal="right" vertical="center"/>
    </xf>
    <xf numFmtId="166" fontId="26" fillId="0" borderId="31" xfId="0" applyNumberFormat="1" applyFont="1" applyBorder="1" applyAlignment="1">
      <alignment vertical="center"/>
    </xf>
    <xf numFmtId="0" fontId="12" fillId="0" borderId="0" xfId="2" applyFont="1" applyFill="1" applyBorder="1" applyAlignment="1">
      <alignment horizontal="left" vertical="center" wrapText="1"/>
    </xf>
    <xf numFmtId="0" fontId="93" fillId="0" borderId="0" xfId="54" applyFont="1" applyAlignment="1">
      <alignment horizontal="right"/>
    </xf>
    <xf numFmtId="0" fontId="75" fillId="14" borderId="0" xfId="0" applyFont="1" applyFill="1" applyAlignment="1">
      <alignment horizontal="center" vertical="center" wrapText="1"/>
    </xf>
    <xf numFmtId="0" fontId="75" fillId="14" borderId="0" xfId="0" applyFont="1" applyFill="1" applyAlignment="1">
      <alignment horizontal="left" vertical="center" wrapText="1" indent="1"/>
    </xf>
    <xf numFmtId="0" fontId="75" fillId="14" borderId="15" xfId="0" applyFont="1" applyFill="1" applyBorder="1" applyAlignment="1">
      <alignment horizontal="center" vertical="center" wrapText="1"/>
    </xf>
    <xf numFmtId="0" fontId="12" fillId="0" borderId="0" xfId="0" applyFont="1" applyAlignment="1">
      <alignment horizontal="left" vertical="top" wrapText="1"/>
    </xf>
    <xf numFmtId="0" fontId="53" fillId="0" borderId="0" xfId="0" applyFont="1" applyAlignment="1">
      <alignment horizontal="left" vertical="top" wrapText="1"/>
    </xf>
    <xf numFmtId="0" fontId="75" fillId="15" borderId="0" xfId="5" applyFont="1" applyFill="1" applyBorder="1" applyAlignment="1">
      <alignment horizontal="center" vertical="center" wrapText="1"/>
    </xf>
    <xf numFmtId="0" fontId="12" fillId="0" borderId="0" xfId="0" applyFont="1" applyAlignment="1">
      <alignment horizontal="left" vertical="center" wrapText="1"/>
    </xf>
    <xf numFmtId="0" fontId="75" fillId="14" borderId="0" xfId="0" applyFont="1" applyFill="1" applyAlignment="1">
      <alignment horizontal="left" vertical="center"/>
    </xf>
    <xf numFmtId="0" fontId="53" fillId="0" borderId="0" xfId="0" applyFont="1" applyAlignment="1">
      <alignment horizontal="left" vertical="center" wrapText="1"/>
    </xf>
    <xf numFmtId="0" fontId="10" fillId="15" borderId="0" xfId="0" applyFont="1" applyFill="1" applyAlignment="1">
      <alignment vertical="center" wrapText="1"/>
    </xf>
    <xf numFmtId="0" fontId="31" fillId="15" borderId="0" xfId="0" applyFont="1" applyFill="1" applyAlignment="1">
      <alignment horizontal="left" vertical="center" wrapText="1"/>
    </xf>
    <xf numFmtId="0" fontId="90" fillId="0" borderId="30" xfId="0" applyFont="1" applyBorder="1" applyAlignment="1">
      <alignment horizontal="left" vertical="center" wrapText="1"/>
    </xf>
    <xf numFmtId="0" fontId="28" fillId="0" borderId="13" xfId="7" applyFont="1" applyBorder="1" applyAlignment="1">
      <alignment horizontal="center" vertical="center"/>
    </xf>
    <xf numFmtId="0" fontId="28" fillId="0" borderId="14" xfId="7" applyFont="1" applyBorder="1" applyAlignment="1">
      <alignment horizontal="center" vertical="center"/>
    </xf>
    <xf numFmtId="164" fontId="47" fillId="0" borderId="31" xfId="54" applyNumberFormat="1" applyFont="1" applyFill="1" applyBorder="1" applyAlignment="1" applyProtection="1">
      <alignment horizontal="center" vertical="center"/>
      <protection locked="0"/>
    </xf>
    <xf numFmtId="0" fontId="8" fillId="0" borderId="13" xfId="0" applyFont="1" applyBorder="1" applyAlignment="1">
      <alignment horizontal="right" vertical="center"/>
    </xf>
    <xf numFmtId="0" fontId="8" fillId="0" borderId="14" xfId="0" applyFont="1" applyBorder="1" applyAlignment="1">
      <alignment horizontal="right" vertical="center"/>
    </xf>
    <xf numFmtId="3" fontId="35" fillId="0" borderId="13" xfId="0" applyNumberFormat="1" applyFont="1" applyBorder="1" applyAlignment="1">
      <alignment horizontal="right" vertical="center" wrapText="1"/>
    </xf>
    <xf numFmtId="3" fontId="35" fillId="0" borderId="13" xfId="0" applyNumberFormat="1" applyFont="1" applyBorder="1" applyAlignment="1">
      <alignment vertical="center" wrapText="1"/>
    </xf>
    <xf numFmtId="0" fontId="35" fillId="0" borderId="13" xfId="0" applyFont="1" applyBorder="1" applyAlignment="1">
      <alignment horizontal="right" vertical="center" wrapText="1"/>
    </xf>
    <xf numFmtId="0" fontId="35" fillId="0" borderId="0" xfId="0" applyFont="1" applyAlignment="1">
      <alignment horizontal="right" vertical="center" wrapText="1"/>
    </xf>
    <xf numFmtId="0" fontId="35" fillId="0" borderId="13" xfId="0" applyFont="1" applyBorder="1" applyAlignment="1">
      <alignment vertical="center" wrapText="1"/>
    </xf>
    <xf numFmtId="0" fontId="38" fillId="0" borderId="0" xfId="62" applyFont="1" applyAlignment="1">
      <alignment vertical="center" wrapText="1"/>
    </xf>
    <xf numFmtId="0" fontId="40" fillId="0" borderId="8" xfId="0" applyFont="1" applyBorder="1" applyAlignment="1">
      <alignment vertical="center" wrapText="1"/>
    </xf>
    <xf numFmtId="0" fontId="40" fillId="0" borderId="0" xfId="0" applyFont="1" applyAlignment="1">
      <alignment vertical="center" wrapText="1"/>
    </xf>
    <xf numFmtId="167" fontId="40" fillId="0" borderId="8" xfId="0" applyNumberFormat="1" applyFont="1" applyBorder="1" applyAlignment="1">
      <alignment vertical="center" wrapText="1"/>
    </xf>
    <xf numFmtId="0" fontId="40" fillId="0" borderId="31" xfId="0" applyFont="1" applyBorder="1" applyAlignment="1">
      <alignment vertical="center" wrapText="1"/>
    </xf>
    <xf numFmtId="0" fontId="0" fillId="0" borderId="31" xfId="0" applyBorder="1" applyAlignment="1">
      <alignment vertical="center"/>
    </xf>
    <xf numFmtId="167" fontId="40" fillId="0" borderId="8" xfId="0" applyNumberFormat="1" applyFont="1" applyBorder="1" applyAlignment="1">
      <alignment horizontal="right" vertical="center" wrapText="1"/>
    </xf>
    <xf numFmtId="167" fontId="40" fillId="0" borderId="0" xfId="0" applyNumberFormat="1" applyFont="1" applyAlignment="1">
      <alignment horizontal="right" vertical="center" wrapText="1"/>
    </xf>
  </cellXfs>
  <cellStyles count="63">
    <cellStyle name="20% - Accent6 2" xfId="25" xr:uid="{00000000-0005-0000-0000-000032000000}"/>
    <cellStyle name="60% - Accent6 2" xfId="27" xr:uid="{00000000-0005-0000-0000-000033000000}"/>
    <cellStyle name="60% - Accent6 lines" xfId="7" xr:uid="{570F3173-4245-41B3-9C2A-35FCB90FCCB0}"/>
    <cellStyle name="Accent1" xfId="3" builtinId="29"/>
    <cellStyle name="Accent1 2" xfId="28" xr:uid="{00000000-0005-0000-0000-000034000000}"/>
    <cellStyle name="Accent2" xfId="4" builtinId="33"/>
    <cellStyle name="Accent2 2" xfId="44" xr:uid="{00000000-0005-0000-0000-000035000000}"/>
    <cellStyle name="Accent6" xfId="5" builtinId="49"/>
    <cellStyle name="Accent6 2" xfId="37" xr:uid="{00000000-0005-0000-0000-000006000000}"/>
    <cellStyle name="Accent6 3" xfId="21" xr:uid="{00000000-0005-0000-0000-000036000000}"/>
    <cellStyle name="Comma" xfId="53" builtinId="3"/>
    <cellStyle name="Comma 14" xfId="16" xr:uid="{00000000-0005-0000-0000-000008000000}"/>
    <cellStyle name="Comma 14 2" xfId="42" xr:uid="{00000000-0005-0000-0000-000009000000}"/>
    <cellStyle name="Comma 2" xfId="20" xr:uid="{00000000-0005-0000-0000-00000A000000}"/>
    <cellStyle name="Comma 3" xfId="40" xr:uid="{00000000-0005-0000-0000-00000B000000}"/>
    <cellStyle name="Comma 4" xfId="50" xr:uid="{00000000-0005-0000-0000-00000C000000}"/>
    <cellStyle name="Comma 5" xfId="51" xr:uid="{00000000-0005-0000-0000-00000D000000}"/>
    <cellStyle name="Comma 6" xfId="12" xr:uid="{00000000-0005-0000-0000-000038000000}"/>
    <cellStyle name="Explanatory Text" xfId="2" builtinId="53"/>
    <cellStyle name="Explanatory Text 2" xfId="36" xr:uid="{00000000-0005-0000-0000-00000F000000}"/>
    <cellStyle name="Explanatory Text 3" xfId="24" xr:uid="{00000000-0005-0000-0000-00003F000000}"/>
    <cellStyle name="Heading 1" xfId="1" builtinId="16"/>
    <cellStyle name="Heading 1 2" xfId="35" xr:uid="{00000000-0005-0000-0000-000011000000}"/>
    <cellStyle name="Heading 1 3" xfId="26" xr:uid="{00000000-0005-0000-0000-000041000000}"/>
    <cellStyle name="Heading 2 2" xfId="22" xr:uid="{00000000-0005-0000-0000-000043000000}"/>
    <cellStyle name="Heading 3 2" xfId="38" xr:uid="{00000000-0005-0000-0000-000014000000}"/>
    <cellStyle name="Heading 3 3" xfId="23" xr:uid="{00000000-0005-0000-0000-000044000000}"/>
    <cellStyle name="Hyperlink" xfId="54" builtinId="8"/>
    <cellStyle name="NAB FTB1 - Financial Table Body" xfId="59" xr:uid="{256CCE9F-C82E-40CA-9771-31DAE517714E}"/>
    <cellStyle name="NAB FTBB1 - Financial Table Body,AB" xfId="61" xr:uid="{537A4A21-5C48-4EFA-B03C-F2D2B9B80569}"/>
    <cellStyle name="NAB FTBB1a - Financial Table Body,AB,U" xfId="56" xr:uid="{DEC41F0F-FE6C-4AD7-A0DA-2B2CCEC0E524}"/>
    <cellStyle name="NAB FTH2a - Financial Header 2" xfId="58" xr:uid="{575D947B-A010-4761-8450-BC247980309A}"/>
    <cellStyle name="NAB FTNB1g - Numbers B,S,1dp" xfId="60" xr:uid="{CE01A1A0-C448-4B45-9BEA-74F83BBB00B8}"/>
    <cellStyle name="NAB H2 - Header 2" xfId="57" xr:uid="{BC0450F1-E844-45E2-AE42-6004F4E1FFDC}"/>
    <cellStyle name="Neutral 2" xfId="46" xr:uid="{00000000-0005-0000-0000-000016000000}"/>
    <cellStyle name="Normal" xfId="0" builtinId="0"/>
    <cellStyle name="Normal 10" xfId="11" xr:uid="{00000000-0005-0000-0000-000018000000}"/>
    <cellStyle name="Normal 10 2" xfId="31" xr:uid="{00000000-0005-0000-0000-000019000000}"/>
    <cellStyle name="Normal 10 2 2" xfId="14" xr:uid="{00000000-0005-0000-0000-00001A000000}"/>
    <cellStyle name="Normal 10 2 2 2" xfId="41" xr:uid="{00000000-0005-0000-0000-00001B000000}"/>
    <cellStyle name="Normal 10 3" xfId="52" xr:uid="{00000000-0005-0000-0000-00001C000000}"/>
    <cellStyle name="Normal 118" xfId="17" xr:uid="{00000000-0005-0000-0000-00001D000000}"/>
    <cellStyle name="Normal 118 2" xfId="43" xr:uid="{00000000-0005-0000-0000-00001E000000}"/>
    <cellStyle name="Normal 15" xfId="18" xr:uid="{00000000-0005-0000-0000-00001F000000}"/>
    <cellStyle name="Normal 2" xfId="33" xr:uid="{00000000-0005-0000-0000-000020000000}"/>
    <cellStyle name="Normal 2 3" xfId="47" xr:uid="{00000000-0005-0000-0000-000021000000}"/>
    <cellStyle name="Normal 2 3 3 2" xfId="55" xr:uid="{457B5589-CB14-4491-8484-9A3FF8CCF8AC}"/>
    <cellStyle name="Normal 3" xfId="34" xr:uid="{00000000-0005-0000-0000-000022000000}"/>
    <cellStyle name="Normal 4" xfId="45" xr:uid="{00000000-0005-0000-0000-000023000000}"/>
    <cellStyle name="Normal 5" xfId="48" xr:uid="{00000000-0005-0000-0000-000024000000}"/>
    <cellStyle name="Normal 6" xfId="10" xr:uid="{00000000-0005-0000-0000-000048000000}"/>
    <cellStyle name="Normal 69" xfId="62" xr:uid="{00A8F06C-36A2-4C22-B8BE-2FCE0BD9F4E5}"/>
    <cellStyle name="Percent" xfId="9" builtinId="5"/>
    <cellStyle name="Percent 14" xfId="19" xr:uid="{00000000-0005-0000-0000-000029000000}"/>
    <cellStyle name="Percent 14 2" xfId="32" xr:uid="{00000000-0005-0000-0000-00002A000000}"/>
    <cellStyle name="Percent 2" xfId="15" xr:uid="{00000000-0005-0000-0000-00002B000000}"/>
    <cellStyle name="Percent 2 2" xfId="8" xr:uid="{CDA11D45-42C7-4209-BBBD-44568272AD26}"/>
    <cellStyle name="Percent 2 4" xfId="30" xr:uid="{00000000-0005-0000-0000-00002D000000}"/>
    <cellStyle name="Percent 3" xfId="49" xr:uid="{00000000-0005-0000-0000-00002E000000}"/>
    <cellStyle name="Percent 4" xfId="13" xr:uid="{00000000-0005-0000-0000-000059000000}"/>
    <cellStyle name="SAPMemberCell" xfId="39" xr:uid="{00000000-0005-0000-0000-00002F000000}"/>
    <cellStyle name="Style 1" xfId="6" xr:uid="{E9D6B68A-B38B-4593-AB46-5285B8971ADB}"/>
    <cellStyle name="Title 2" xfId="29" xr:uid="{00000000-0005-0000-0000-000060000000}"/>
  </cellStyles>
  <dxfs count="3">
    <dxf>
      <fill>
        <patternFill patternType="solid">
          <bgColor theme="9" tint="0.79998168889431442"/>
        </patternFill>
      </fill>
    </dxf>
    <dxf>
      <font>
        <b val="0"/>
        <i val="0"/>
        <strike val="0"/>
        <color theme="0"/>
      </font>
      <fill>
        <patternFill>
          <fgColor theme="9"/>
          <bgColor theme="9"/>
        </patternFill>
      </fill>
    </dxf>
    <dxf>
      <font>
        <strike val="0"/>
      </font>
      <border diagonalUp="0" diagonalDown="0">
        <left/>
        <right/>
        <top style="thin">
          <color theme="9" tint="0.59996337778862885"/>
        </top>
        <bottom style="thin">
          <color theme="9" tint="0.59996337778862885"/>
        </bottom>
        <vertical/>
        <horizontal style="thin">
          <color theme="9" tint="0.59996337778862885"/>
        </horizontal>
      </border>
    </dxf>
  </dxfs>
  <tableStyles count="1" defaultTableStyle="TableStyleMedium2" defaultPivotStyle="PivotStyleLight16">
    <tableStyle name="Table Style 1" pivot="0" count="3" xr9:uid="{00000000-0011-0000-FFFF-FFFF00000000}">
      <tableStyleElement type="wholeTable" dxfId="2"/>
      <tableStyleElement type="headerRow" dxfId="1"/>
      <tableStyleElement type="secondRowStripe" dxfId="0"/>
    </tableStyle>
  </tableStyles>
  <colors>
    <mruColors>
      <color rgb="FF407EC9"/>
      <color rgb="FFDFF1ED"/>
      <color rgb="FFEAF4DC"/>
      <color rgb="FF9C5ED6"/>
      <color rgb="FFE6FFCD"/>
      <color rgb="FFDEEDC9"/>
      <color rgb="FF6E9A34"/>
      <color rgb="FF6E9A7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7" Type="http://schemas.openxmlformats.org/officeDocument/2006/relationships/image" Target="../media/image8.png"/><Relationship Id="rId2" Type="http://schemas.openxmlformats.org/officeDocument/2006/relationships/image" Target="../media/image3.png"/><Relationship Id="rId1" Type="http://schemas.openxmlformats.org/officeDocument/2006/relationships/image" Target="../media/image2.png"/><Relationship Id="rId6" Type="http://schemas.openxmlformats.org/officeDocument/2006/relationships/image" Target="../media/image7.png"/><Relationship Id="rId5" Type="http://schemas.openxmlformats.org/officeDocument/2006/relationships/image" Target="../media/image6.png"/><Relationship Id="rId4"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6</xdr:col>
      <xdr:colOff>44450</xdr:colOff>
      <xdr:row>1</xdr:row>
      <xdr:rowOff>34925</xdr:rowOff>
    </xdr:from>
    <xdr:to>
      <xdr:col>9</xdr:col>
      <xdr:colOff>352425</xdr:colOff>
      <xdr:row>6</xdr:row>
      <xdr:rowOff>35032</xdr:rowOff>
    </xdr:to>
    <xdr:pic>
      <xdr:nvPicPr>
        <xdr:cNvPr id="2" name="Picture 1">
          <a:extLst>
            <a:ext uri="{FF2B5EF4-FFF2-40B4-BE49-F238E27FC236}">
              <a16:creationId xmlns:a16="http://schemas.microsoft.com/office/drawing/2014/main" id="{178007F5-5803-4ECB-B485-BF40D024237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02050" y="215900"/>
          <a:ext cx="2133600" cy="90498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104775</xdr:colOff>
      <xdr:row>30</xdr:row>
      <xdr:rowOff>76200</xdr:rowOff>
    </xdr:from>
    <xdr:to>
      <xdr:col>0</xdr:col>
      <xdr:colOff>1209675</xdr:colOff>
      <xdr:row>35</xdr:row>
      <xdr:rowOff>171450</xdr:rowOff>
    </xdr:to>
    <xdr:pic>
      <xdr:nvPicPr>
        <xdr:cNvPr id="3" name="Picture 2">
          <a:extLst>
            <a:ext uri="{FF2B5EF4-FFF2-40B4-BE49-F238E27FC236}">
              <a16:creationId xmlns:a16="http://schemas.microsoft.com/office/drawing/2014/main" id="{3F7D09A1-D7A2-48E0-B4F1-44C44B5CAFB0}"/>
            </a:ext>
            <a:ext uri="{147F2762-F138-4A5C-976F-8EAC2B608ADB}">
              <a16:predDERef xmlns:a16="http://schemas.microsoft.com/office/drawing/2014/main" pred="{2D93B14E-0E4E-4EFA-8949-84AB64C2C648}"/>
            </a:ext>
          </a:extLst>
        </xdr:cNvPr>
        <xdr:cNvPicPr>
          <a:picLocks noChangeAspect="1"/>
        </xdr:cNvPicPr>
      </xdr:nvPicPr>
      <xdr:blipFill>
        <a:blip xmlns:r="http://schemas.openxmlformats.org/officeDocument/2006/relationships" r:embed="rId1"/>
        <a:stretch>
          <a:fillRect/>
        </a:stretch>
      </xdr:blipFill>
      <xdr:spPr>
        <a:xfrm>
          <a:off x="104775" y="7743825"/>
          <a:ext cx="1104900" cy="1104900"/>
        </a:xfrm>
        <a:prstGeom prst="rect">
          <a:avLst/>
        </a:prstGeom>
      </xdr:spPr>
    </xdr:pic>
    <xdr:clientData/>
  </xdr:twoCellAnchor>
  <xdr:twoCellAnchor editAs="oneCell">
    <xdr:from>
      <xdr:col>0</xdr:col>
      <xdr:colOff>1304925</xdr:colOff>
      <xdr:row>30</xdr:row>
      <xdr:rowOff>66675</xdr:rowOff>
    </xdr:from>
    <xdr:to>
      <xdr:col>0</xdr:col>
      <xdr:colOff>2409825</xdr:colOff>
      <xdr:row>35</xdr:row>
      <xdr:rowOff>161925</xdr:rowOff>
    </xdr:to>
    <xdr:pic>
      <xdr:nvPicPr>
        <xdr:cNvPr id="4" name="Picture 3">
          <a:extLst>
            <a:ext uri="{FF2B5EF4-FFF2-40B4-BE49-F238E27FC236}">
              <a16:creationId xmlns:a16="http://schemas.microsoft.com/office/drawing/2014/main" id="{3DD9F042-170C-457B-BCFB-1FA148511FD0}"/>
            </a:ext>
            <a:ext uri="{147F2762-F138-4A5C-976F-8EAC2B608ADB}">
              <a16:predDERef xmlns:a16="http://schemas.microsoft.com/office/drawing/2014/main" pred="{3F7D09A1-D7A2-48E0-B4F1-44C44B5CAFB0}"/>
            </a:ext>
          </a:extLst>
        </xdr:cNvPr>
        <xdr:cNvPicPr>
          <a:picLocks noChangeAspect="1"/>
        </xdr:cNvPicPr>
      </xdr:nvPicPr>
      <xdr:blipFill>
        <a:blip xmlns:r="http://schemas.openxmlformats.org/officeDocument/2006/relationships" r:embed="rId2"/>
        <a:stretch>
          <a:fillRect/>
        </a:stretch>
      </xdr:blipFill>
      <xdr:spPr>
        <a:xfrm>
          <a:off x="1304925" y="7734300"/>
          <a:ext cx="1104900" cy="1104900"/>
        </a:xfrm>
        <a:prstGeom prst="rect">
          <a:avLst/>
        </a:prstGeom>
      </xdr:spPr>
    </xdr:pic>
    <xdr:clientData/>
  </xdr:twoCellAnchor>
  <xdr:twoCellAnchor editAs="oneCell">
    <xdr:from>
      <xdr:col>0</xdr:col>
      <xdr:colOff>2505075</xdr:colOff>
      <xdr:row>30</xdr:row>
      <xdr:rowOff>57150</xdr:rowOff>
    </xdr:from>
    <xdr:to>
      <xdr:col>0</xdr:col>
      <xdr:colOff>3629025</xdr:colOff>
      <xdr:row>35</xdr:row>
      <xdr:rowOff>171450</xdr:rowOff>
    </xdr:to>
    <xdr:pic>
      <xdr:nvPicPr>
        <xdr:cNvPr id="5" name="Picture 4">
          <a:extLst>
            <a:ext uri="{FF2B5EF4-FFF2-40B4-BE49-F238E27FC236}">
              <a16:creationId xmlns:a16="http://schemas.microsoft.com/office/drawing/2014/main" id="{C234BE9A-C709-495C-A72B-B33E4CE61588}"/>
            </a:ext>
            <a:ext uri="{147F2762-F138-4A5C-976F-8EAC2B608ADB}">
              <a16:predDERef xmlns:a16="http://schemas.microsoft.com/office/drawing/2014/main" pred="{3DD9F042-170C-457B-BCFB-1FA148511FD0}"/>
            </a:ext>
          </a:extLst>
        </xdr:cNvPr>
        <xdr:cNvPicPr>
          <a:picLocks noChangeAspect="1"/>
        </xdr:cNvPicPr>
      </xdr:nvPicPr>
      <xdr:blipFill>
        <a:blip xmlns:r="http://schemas.openxmlformats.org/officeDocument/2006/relationships" r:embed="rId3"/>
        <a:stretch>
          <a:fillRect/>
        </a:stretch>
      </xdr:blipFill>
      <xdr:spPr>
        <a:xfrm>
          <a:off x="2505075" y="7724775"/>
          <a:ext cx="1123950" cy="1123950"/>
        </a:xfrm>
        <a:prstGeom prst="rect">
          <a:avLst/>
        </a:prstGeom>
      </xdr:spPr>
    </xdr:pic>
    <xdr:clientData/>
  </xdr:twoCellAnchor>
  <xdr:twoCellAnchor editAs="oneCell">
    <xdr:from>
      <xdr:col>0</xdr:col>
      <xdr:colOff>3695700</xdr:colOff>
      <xdr:row>30</xdr:row>
      <xdr:rowOff>57150</xdr:rowOff>
    </xdr:from>
    <xdr:to>
      <xdr:col>0</xdr:col>
      <xdr:colOff>4810125</xdr:colOff>
      <xdr:row>35</xdr:row>
      <xdr:rowOff>161925</xdr:rowOff>
    </xdr:to>
    <xdr:pic>
      <xdr:nvPicPr>
        <xdr:cNvPr id="6" name="Picture 5">
          <a:extLst>
            <a:ext uri="{FF2B5EF4-FFF2-40B4-BE49-F238E27FC236}">
              <a16:creationId xmlns:a16="http://schemas.microsoft.com/office/drawing/2014/main" id="{F3B605FE-8F2C-411C-83F8-0E906C40F764}"/>
            </a:ext>
            <a:ext uri="{147F2762-F138-4A5C-976F-8EAC2B608ADB}">
              <a16:predDERef xmlns:a16="http://schemas.microsoft.com/office/drawing/2014/main" pred="{C234BE9A-C709-495C-A72B-B33E4CE61588}"/>
            </a:ext>
          </a:extLst>
        </xdr:cNvPr>
        <xdr:cNvPicPr>
          <a:picLocks noChangeAspect="1"/>
        </xdr:cNvPicPr>
      </xdr:nvPicPr>
      <xdr:blipFill>
        <a:blip xmlns:r="http://schemas.openxmlformats.org/officeDocument/2006/relationships" r:embed="rId4"/>
        <a:stretch>
          <a:fillRect/>
        </a:stretch>
      </xdr:blipFill>
      <xdr:spPr>
        <a:xfrm>
          <a:off x="3695700" y="7724775"/>
          <a:ext cx="1114425" cy="1114425"/>
        </a:xfrm>
        <a:prstGeom prst="rect">
          <a:avLst/>
        </a:prstGeom>
      </xdr:spPr>
    </xdr:pic>
    <xdr:clientData/>
  </xdr:twoCellAnchor>
  <xdr:twoCellAnchor editAs="oneCell">
    <xdr:from>
      <xdr:col>0</xdr:col>
      <xdr:colOff>4905375</xdr:colOff>
      <xdr:row>30</xdr:row>
      <xdr:rowOff>47625</xdr:rowOff>
    </xdr:from>
    <xdr:to>
      <xdr:col>0</xdr:col>
      <xdr:colOff>6029325</xdr:colOff>
      <xdr:row>35</xdr:row>
      <xdr:rowOff>161925</xdr:rowOff>
    </xdr:to>
    <xdr:pic>
      <xdr:nvPicPr>
        <xdr:cNvPr id="7" name="Picture 6">
          <a:extLst>
            <a:ext uri="{FF2B5EF4-FFF2-40B4-BE49-F238E27FC236}">
              <a16:creationId xmlns:a16="http://schemas.microsoft.com/office/drawing/2014/main" id="{80EEA353-825A-49FD-80DF-DF5200A717F6}"/>
            </a:ext>
            <a:ext uri="{147F2762-F138-4A5C-976F-8EAC2B608ADB}">
              <a16:predDERef xmlns:a16="http://schemas.microsoft.com/office/drawing/2014/main" pred="{F3B605FE-8F2C-411C-83F8-0E906C40F764}"/>
            </a:ext>
          </a:extLst>
        </xdr:cNvPr>
        <xdr:cNvPicPr>
          <a:picLocks noChangeAspect="1"/>
        </xdr:cNvPicPr>
      </xdr:nvPicPr>
      <xdr:blipFill>
        <a:blip xmlns:r="http://schemas.openxmlformats.org/officeDocument/2006/relationships" r:embed="rId5"/>
        <a:stretch>
          <a:fillRect/>
        </a:stretch>
      </xdr:blipFill>
      <xdr:spPr>
        <a:xfrm>
          <a:off x="4905375" y="7715250"/>
          <a:ext cx="1123950" cy="1123950"/>
        </a:xfrm>
        <a:prstGeom prst="rect">
          <a:avLst/>
        </a:prstGeom>
      </xdr:spPr>
    </xdr:pic>
    <xdr:clientData/>
  </xdr:twoCellAnchor>
  <xdr:twoCellAnchor editAs="oneCell">
    <xdr:from>
      <xdr:col>0</xdr:col>
      <xdr:colOff>6115050</xdr:colOff>
      <xdr:row>30</xdr:row>
      <xdr:rowOff>57150</xdr:rowOff>
    </xdr:from>
    <xdr:to>
      <xdr:col>0</xdr:col>
      <xdr:colOff>7239000</xdr:colOff>
      <xdr:row>35</xdr:row>
      <xdr:rowOff>171450</xdr:rowOff>
    </xdr:to>
    <xdr:pic>
      <xdr:nvPicPr>
        <xdr:cNvPr id="8" name="Picture 7">
          <a:extLst>
            <a:ext uri="{FF2B5EF4-FFF2-40B4-BE49-F238E27FC236}">
              <a16:creationId xmlns:a16="http://schemas.microsoft.com/office/drawing/2014/main" id="{9D93EF16-0DDD-4D6E-ACCD-95ADA32A0FBF}"/>
            </a:ext>
            <a:ext uri="{147F2762-F138-4A5C-976F-8EAC2B608ADB}">
              <a16:predDERef xmlns:a16="http://schemas.microsoft.com/office/drawing/2014/main" pred="{80EEA353-825A-49FD-80DF-DF5200A717F6}"/>
            </a:ext>
          </a:extLst>
        </xdr:cNvPr>
        <xdr:cNvPicPr>
          <a:picLocks noChangeAspect="1"/>
        </xdr:cNvPicPr>
      </xdr:nvPicPr>
      <xdr:blipFill>
        <a:blip xmlns:r="http://schemas.openxmlformats.org/officeDocument/2006/relationships" r:embed="rId6"/>
        <a:stretch>
          <a:fillRect/>
        </a:stretch>
      </xdr:blipFill>
      <xdr:spPr>
        <a:xfrm>
          <a:off x="6115050" y="7724775"/>
          <a:ext cx="1123950" cy="1123950"/>
        </a:xfrm>
        <a:prstGeom prst="rect">
          <a:avLst/>
        </a:prstGeom>
      </xdr:spPr>
    </xdr:pic>
    <xdr:clientData/>
  </xdr:twoCellAnchor>
  <xdr:twoCellAnchor editAs="oneCell">
    <xdr:from>
      <xdr:col>0</xdr:col>
      <xdr:colOff>7324725</xdr:colOff>
      <xdr:row>30</xdr:row>
      <xdr:rowOff>47625</xdr:rowOff>
    </xdr:from>
    <xdr:to>
      <xdr:col>0</xdr:col>
      <xdr:colOff>8458200</xdr:colOff>
      <xdr:row>35</xdr:row>
      <xdr:rowOff>171450</xdr:rowOff>
    </xdr:to>
    <xdr:pic>
      <xdr:nvPicPr>
        <xdr:cNvPr id="9" name="Picture 8">
          <a:extLst>
            <a:ext uri="{FF2B5EF4-FFF2-40B4-BE49-F238E27FC236}">
              <a16:creationId xmlns:a16="http://schemas.microsoft.com/office/drawing/2014/main" id="{8CC46949-37D2-4AEE-B81D-4C064546FD31}"/>
            </a:ext>
            <a:ext uri="{147F2762-F138-4A5C-976F-8EAC2B608ADB}">
              <a16:predDERef xmlns:a16="http://schemas.microsoft.com/office/drawing/2014/main" pred="{9D93EF16-0DDD-4D6E-ACCD-95ADA32A0FBF}"/>
            </a:ext>
          </a:extLst>
        </xdr:cNvPr>
        <xdr:cNvPicPr>
          <a:picLocks noChangeAspect="1"/>
        </xdr:cNvPicPr>
      </xdr:nvPicPr>
      <xdr:blipFill>
        <a:blip xmlns:r="http://schemas.openxmlformats.org/officeDocument/2006/relationships" r:embed="rId7"/>
        <a:stretch>
          <a:fillRect/>
        </a:stretch>
      </xdr:blipFill>
      <xdr:spPr>
        <a:xfrm>
          <a:off x="7324725" y="7715250"/>
          <a:ext cx="1133475" cy="11334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8" Type="http://schemas.openxmlformats.org/officeDocument/2006/relationships/hyperlink" Target="https://linkprotect.cudasvc.com/url?a=https%3a%2f%2fcoronadoglobal.com%2fwp-content%2fuploads%2f2022%2f03%2fAudit-Governance-and-Risk-Committee-Charter.pdf&amp;c=E,1,8Dl5vAvTJAW18WUjHyEpz4JzBPtQmt6cgUdPPf9OM4hK8OhSZwx9CI5r422jFCU5SFfxVHRXNboV3jPKON6JQuk0g09DVI5Tz8W9VB0LIfE,&amp;typo=1" TargetMode="External"/><Relationship Id="rId13" Type="http://schemas.openxmlformats.org/officeDocument/2006/relationships/hyperlink" Target="https://coronadoglobal.com/leadership/" TargetMode="External"/><Relationship Id="rId3" Type="http://schemas.openxmlformats.org/officeDocument/2006/relationships/hyperlink" Target="https://coronadoglobal.com/annual-reports/" TargetMode="External"/><Relationship Id="rId7" Type="http://schemas.openxmlformats.org/officeDocument/2006/relationships/hyperlink" Target="https://linkprotect.cudasvc.com/url?a=https%3a%2f%2fcoronadoglobal.com%2fwp-content%2fuploads%2f2022%2f03%2fWhistleblower-Policy.pdf&amp;c=E,1,zTO5jD-8FD799TKGAzcnSDd4Kl-zmT_uIlSh0gP4dzxAB_VDcNzDWOtC8bEmtKvwlyUL64LYlYwX3esPsl26GOPyylbCWgo56wxwfIPUfsQNWwi7uRB5bvo,&amp;typo=1" TargetMode="External"/><Relationship Id="rId12" Type="http://schemas.openxmlformats.org/officeDocument/2006/relationships/hyperlink" Target="https://coronadoglobal.com/ar2021/wp-content/uploads/2022/02/220223_CRN-2021-Annual-Report-Form-10K.pdf" TargetMode="External"/><Relationship Id="rId2" Type="http://schemas.openxmlformats.org/officeDocument/2006/relationships/hyperlink" Target="https://coronadoglobal.com/wp-content/uploads/2022/04/2021-Corporate-Governance-Statement.pdf" TargetMode="External"/><Relationship Id="rId16" Type="http://schemas.openxmlformats.org/officeDocument/2006/relationships/printerSettings" Target="../printerSettings/printerSettings11.bin"/><Relationship Id="rId1" Type="http://schemas.openxmlformats.org/officeDocument/2006/relationships/hyperlink" Target="https://coronadoglobal.com/supplying-to-coronado-global-resources/" TargetMode="External"/><Relationship Id="rId6" Type="http://schemas.openxmlformats.org/officeDocument/2006/relationships/hyperlink" Target="https://coronadoglobal.com/wp-content/uploads/2022/04/2021-Corporate-Governance-Statement.pdf" TargetMode="External"/><Relationship Id="rId11" Type="http://schemas.openxmlformats.org/officeDocument/2006/relationships/hyperlink" Target="https://coronadoglobal.com/leadership/" TargetMode="External"/><Relationship Id="rId5" Type="http://schemas.openxmlformats.org/officeDocument/2006/relationships/hyperlink" Target="https://coronadoglobal.com/wp-content/uploads/2022/04/2021-Corporate-Governance-Statement.pdf" TargetMode="External"/><Relationship Id="rId15" Type="http://schemas.openxmlformats.org/officeDocument/2006/relationships/hyperlink" Target="https://coronadoglobal.com/wp-content/uploads/2022/03/Code-of-Conduct-and-Business-Ethics.pdf" TargetMode="External"/><Relationship Id="rId10" Type="http://schemas.openxmlformats.org/officeDocument/2006/relationships/hyperlink" Target="https://coronadoglobal.com/leadership/" TargetMode="External"/><Relationship Id="rId4" Type="http://schemas.openxmlformats.org/officeDocument/2006/relationships/hyperlink" Target="https://coronadoglobal.com/wp-content/uploads/2022/04/2021-Corporate-Governance-Statement.pdf" TargetMode="External"/><Relationship Id="rId9" Type="http://schemas.openxmlformats.org/officeDocument/2006/relationships/hyperlink" Target="https://linkprotect.cudasvc.com/url?a=https%3a%2f%2fcoronadoglobal.com%2fwp-content%2fuploads%2f2022%2f03%2fAudit-Governance-and-Risk-Committee-Charter.pdf&amp;c=E,1,8Dl5vAvTJAW18WUjHyEpz4JzBPtQmt6cgUdPPf9OM4hK8OhSZwx9CI5r422jFCU5SFfxVHRXNboV3jPKON6JQuk0g09DVI5Tz8W9VB0LIfE,&amp;typo=1" TargetMode="External"/><Relationship Id="rId14" Type="http://schemas.openxmlformats.org/officeDocument/2006/relationships/hyperlink" Target="https://annualreview.coronadoglobal.com.au/"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49"/>
  <sheetViews>
    <sheetView zoomScaleNormal="100" workbookViewId="0">
      <selection sqref="A1:J49"/>
    </sheetView>
  </sheetViews>
  <sheetFormatPr defaultRowHeight="15"/>
  <sheetData>
    <row r="1" spans="1:10">
      <c r="A1" s="384"/>
      <c r="B1" s="384"/>
      <c r="C1" s="384"/>
      <c r="D1" s="384"/>
      <c r="E1" s="384"/>
      <c r="F1" s="384"/>
      <c r="G1" s="384"/>
      <c r="H1" s="384"/>
      <c r="I1" s="384"/>
      <c r="J1" s="384"/>
    </row>
    <row r="2" spans="1:10">
      <c r="A2" s="384"/>
      <c r="B2" s="384"/>
      <c r="C2" s="384"/>
      <c r="D2" s="384"/>
      <c r="E2" s="384"/>
      <c r="F2" s="384"/>
      <c r="G2" s="384"/>
      <c r="H2" s="384"/>
      <c r="I2" s="384"/>
      <c r="J2" s="384"/>
    </row>
    <row r="3" spans="1:10">
      <c r="A3" s="384"/>
      <c r="B3" s="384"/>
      <c r="C3" s="384"/>
      <c r="D3" s="384"/>
      <c r="E3" s="384"/>
      <c r="F3" s="384"/>
      <c r="G3" s="384"/>
      <c r="H3" s="384"/>
      <c r="I3" s="384"/>
      <c r="J3" s="384"/>
    </row>
    <row r="4" spans="1:10">
      <c r="A4" s="384"/>
      <c r="B4" s="384"/>
      <c r="C4" s="384"/>
      <c r="D4" s="384"/>
      <c r="E4" s="384"/>
      <c r="F4" s="384"/>
      <c r="G4" s="384"/>
      <c r="H4" s="384"/>
      <c r="I4" s="384"/>
      <c r="J4" s="384"/>
    </row>
    <row r="5" spans="1:10">
      <c r="A5" s="384"/>
      <c r="B5" s="384"/>
      <c r="C5" s="384"/>
      <c r="D5" s="384"/>
      <c r="E5" s="384"/>
      <c r="F5" s="384"/>
      <c r="G5" s="384"/>
      <c r="H5" s="384"/>
      <c r="I5" s="384"/>
      <c r="J5" s="384"/>
    </row>
    <row r="6" spans="1:10">
      <c r="A6" s="384"/>
      <c r="B6" s="384"/>
      <c r="C6" s="384"/>
      <c r="D6" s="384"/>
      <c r="E6" s="384"/>
      <c r="F6" s="384"/>
      <c r="G6" s="384"/>
      <c r="H6" s="384"/>
      <c r="I6" s="384"/>
      <c r="J6" s="384"/>
    </row>
    <row r="7" spans="1:10">
      <c r="A7" s="384"/>
      <c r="B7" s="384"/>
      <c r="C7" s="384"/>
      <c r="D7" s="384"/>
      <c r="E7" s="384"/>
      <c r="F7" s="384"/>
      <c r="G7" s="384"/>
      <c r="H7" s="384"/>
      <c r="I7" s="384"/>
      <c r="J7" s="384"/>
    </row>
    <row r="8" spans="1:10">
      <c r="A8" s="384"/>
      <c r="B8" s="384"/>
      <c r="C8" s="384"/>
      <c r="D8" s="384"/>
      <c r="E8" s="384"/>
      <c r="F8" s="384"/>
      <c r="G8" s="384"/>
      <c r="H8" s="384"/>
      <c r="I8" s="384"/>
      <c r="J8" s="384"/>
    </row>
    <row r="9" spans="1:10">
      <c r="A9" s="384"/>
      <c r="B9" s="384"/>
      <c r="C9" s="384"/>
      <c r="D9" s="384"/>
      <c r="E9" s="384"/>
      <c r="F9" s="384"/>
      <c r="G9" s="384"/>
      <c r="H9" s="384"/>
      <c r="I9" s="384"/>
      <c r="J9" s="384"/>
    </row>
    <row r="10" spans="1:10">
      <c r="A10" s="384"/>
      <c r="B10" s="384"/>
      <c r="C10" s="384"/>
      <c r="D10" s="384"/>
      <c r="E10" s="384"/>
      <c r="F10" s="384"/>
      <c r="G10" s="384"/>
      <c r="H10" s="384"/>
      <c r="I10" s="384"/>
      <c r="J10" s="384"/>
    </row>
    <row r="11" spans="1:10">
      <c r="A11" s="384"/>
      <c r="B11" s="385"/>
      <c r="C11" s="384"/>
      <c r="D11" s="384"/>
      <c r="E11" s="384"/>
      <c r="F11" s="384"/>
      <c r="G11" s="384"/>
      <c r="H11" s="384"/>
      <c r="I11" s="384"/>
      <c r="J11" s="384"/>
    </row>
    <row r="12" spans="1:10">
      <c r="A12" s="384"/>
      <c r="B12" s="384"/>
      <c r="C12" s="384"/>
      <c r="D12" s="384"/>
      <c r="E12" s="384"/>
      <c r="F12" s="384"/>
      <c r="G12" s="384"/>
      <c r="H12" s="384"/>
      <c r="I12" s="384"/>
      <c r="J12" s="384"/>
    </row>
    <row r="13" spans="1:10">
      <c r="A13" s="384"/>
      <c r="B13" s="384"/>
      <c r="C13" s="384"/>
      <c r="D13" s="384"/>
      <c r="E13" s="384"/>
      <c r="F13" s="384"/>
      <c r="G13" s="384"/>
      <c r="H13" s="384"/>
      <c r="I13" s="384"/>
      <c r="J13" s="384"/>
    </row>
    <row r="14" spans="1:10">
      <c r="A14" s="384"/>
      <c r="B14" s="384"/>
      <c r="C14" s="384"/>
      <c r="D14" s="384"/>
      <c r="E14" s="384"/>
      <c r="F14" s="384"/>
      <c r="G14" s="384"/>
      <c r="H14" s="384"/>
      <c r="I14" s="384"/>
      <c r="J14" s="384"/>
    </row>
    <row r="15" spans="1:10">
      <c r="A15" s="384"/>
      <c r="B15" s="384"/>
      <c r="C15" s="384"/>
      <c r="D15" s="384"/>
      <c r="E15" s="384"/>
      <c r="F15" s="384"/>
      <c r="G15" s="384"/>
      <c r="H15" s="384"/>
      <c r="I15" s="384"/>
      <c r="J15" s="384"/>
    </row>
    <row r="16" spans="1:10" ht="27.75">
      <c r="A16" s="384"/>
      <c r="B16" s="386" t="s">
        <v>0</v>
      </c>
      <c r="C16" s="384"/>
      <c r="D16" s="384"/>
      <c r="E16" s="384"/>
      <c r="F16" s="384"/>
      <c r="G16" s="384"/>
      <c r="H16" s="384"/>
      <c r="I16" s="384"/>
      <c r="J16" s="384"/>
    </row>
    <row r="17" spans="1:11">
      <c r="A17" s="384"/>
      <c r="B17" s="384"/>
      <c r="C17" s="384"/>
      <c r="D17" s="384"/>
      <c r="E17" s="384"/>
      <c r="F17" s="384"/>
      <c r="G17" s="384"/>
      <c r="H17" s="384"/>
      <c r="I17" s="384"/>
      <c r="J17" s="384"/>
      <c r="K17" s="183"/>
    </row>
    <row r="18" spans="1:11">
      <c r="A18" s="384"/>
      <c r="B18" s="387" t="s">
        <v>1</v>
      </c>
      <c r="C18" s="384"/>
      <c r="D18" s="384"/>
      <c r="E18" s="384"/>
      <c r="F18" s="384"/>
      <c r="G18" s="384"/>
      <c r="H18" s="384"/>
      <c r="I18" s="384"/>
      <c r="J18" s="384"/>
      <c r="K18" s="183"/>
    </row>
    <row r="19" spans="1:11">
      <c r="A19" s="384"/>
      <c r="B19" s="387" t="s">
        <v>2</v>
      </c>
      <c r="C19" s="384"/>
      <c r="D19" s="384"/>
      <c r="E19" s="384"/>
      <c r="F19" s="384"/>
      <c r="G19" s="384"/>
      <c r="H19" s="384"/>
      <c r="I19" s="384"/>
      <c r="J19" s="384"/>
    </row>
    <row r="20" spans="1:11">
      <c r="A20" s="384"/>
      <c r="B20" s="387" t="s">
        <v>3</v>
      </c>
      <c r="C20" s="384"/>
      <c r="D20" s="384"/>
      <c r="E20" s="384"/>
      <c r="F20" s="384"/>
      <c r="G20" s="384"/>
      <c r="H20" s="384"/>
      <c r="I20" s="384"/>
      <c r="J20" s="384"/>
    </row>
    <row r="21" spans="1:11">
      <c r="A21" s="384"/>
      <c r="B21" s="387" t="s">
        <v>4</v>
      </c>
      <c r="C21" s="384"/>
      <c r="D21" s="384"/>
      <c r="E21" s="384"/>
      <c r="F21" s="384"/>
      <c r="G21" s="384"/>
      <c r="H21" s="384"/>
      <c r="I21" s="384"/>
      <c r="J21" s="384"/>
    </row>
    <row r="22" spans="1:11">
      <c r="A22" s="384"/>
      <c r="B22" s="387" t="s">
        <v>5</v>
      </c>
      <c r="C22" s="384"/>
      <c r="D22" s="384"/>
      <c r="E22" s="384"/>
      <c r="F22" s="384"/>
      <c r="G22" s="384"/>
      <c r="H22" s="384"/>
      <c r="I22" s="384"/>
      <c r="J22" s="384"/>
    </row>
    <row r="23" spans="1:11">
      <c r="A23" s="384"/>
      <c r="B23" s="384"/>
      <c r="C23" s="384"/>
      <c r="D23" s="384"/>
      <c r="E23" s="384"/>
      <c r="F23" s="384"/>
      <c r="G23" s="384"/>
      <c r="H23" s="384"/>
      <c r="I23" s="384"/>
      <c r="J23" s="384"/>
    </row>
    <row r="24" spans="1:11">
      <c r="A24" s="384"/>
      <c r="B24" s="384"/>
      <c r="C24" s="384"/>
      <c r="D24" s="384"/>
      <c r="E24" s="384"/>
      <c r="F24" s="384"/>
      <c r="G24" s="384"/>
      <c r="H24" s="384"/>
      <c r="I24" s="384"/>
      <c r="J24" s="384"/>
    </row>
    <row r="25" spans="1:11">
      <c r="A25" s="384"/>
      <c r="B25" s="384"/>
      <c r="C25" s="384"/>
      <c r="D25" s="384"/>
      <c r="E25" s="384"/>
      <c r="F25" s="384"/>
      <c r="G25" s="384"/>
      <c r="H25" s="384"/>
      <c r="I25" s="384"/>
      <c r="J25" s="384"/>
    </row>
    <row r="26" spans="1:11">
      <c r="A26" s="384"/>
      <c r="B26" s="384"/>
      <c r="C26" s="384"/>
      <c r="D26" s="384"/>
      <c r="E26" s="384"/>
      <c r="F26" s="384"/>
      <c r="G26" s="384"/>
      <c r="H26" s="384"/>
      <c r="I26" s="384"/>
      <c r="J26" s="384"/>
    </row>
    <row r="27" spans="1:11">
      <c r="A27" s="384"/>
      <c r="B27" s="387"/>
      <c r="C27" s="384"/>
      <c r="D27" s="384"/>
      <c r="E27" s="384"/>
      <c r="F27" s="384"/>
      <c r="G27" s="384"/>
      <c r="H27" s="384"/>
      <c r="I27" s="384"/>
      <c r="J27" s="384"/>
    </row>
    <row r="28" spans="1:11">
      <c r="A28" s="384"/>
      <c r="B28" s="387"/>
      <c r="C28" s="384"/>
      <c r="D28" s="384"/>
      <c r="E28" s="384"/>
      <c r="F28" s="384"/>
      <c r="G28" s="384"/>
      <c r="H28" s="384"/>
      <c r="I28" s="384"/>
      <c r="J28" s="384"/>
    </row>
    <row r="29" spans="1:11">
      <c r="A29" s="384"/>
      <c r="B29" s="387"/>
      <c r="C29" s="384"/>
      <c r="D29" s="384"/>
      <c r="E29" s="384"/>
      <c r="F29" s="384"/>
      <c r="G29" s="384"/>
      <c r="H29" s="384"/>
      <c r="I29" s="384"/>
      <c r="J29" s="384"/>
    </row>
    <row r="30" spans="1:11">
      <c r="A30" s="384"/>
      <c r="B30" s="384"/>
      <c r="C30" s="384"/>
      <c r="D30" s="384"/>
      <c r="E30" s="384"/>
      <c r="F30" s="384"/>
      <c r="G30" s="384"/>
      <c r="H30" s="384"/>
      <c r="I30" s="384"/>
      <c r="J30" s="384"/>
    </row>
    <row r="31" spans="1:11">
      <c r="A31" s="384"/>
      <c r="B31" s="388"/>
      <c r="C31" s="384"/>
      <c r="D31" s="384"/>
      <c r="E31" s="384"/>
      <c r="F31" s="384"/>
      <c r="G31" s="384"/>
      <c r="H31" s="384"/>
      <c r="I31" s="384"/>
      <c r="J31" s="384"/>
    </row>
    <row r="32" spans="1:11">
      <c r="A32" s="384"/>
      <c r="B32" s="388"/>
      <c r="C32" s="384"/>
      <c r="D32" s="384"/>
      <c r="E32" s="384"/>
      <c r="F32" s="384"/>
      <c r="G32" s="384"/>
      <c r="H32" s="384"/>
      <c r="I32" s="384"/>
      <c r="J32" s="384"/>
    </row>
    <row r="33" spans="1:10">
      <c r="A33" s="384"/>
      <c r="B33" s="388"/>
      <c r="C33" s="384"/>
      <c r="D33" s="384"/>
      <c r="E33" s="384"/>
      <c r="F33" s="384"/>
      <c r="G33" s="384"/>
      <c r="H33" s="384"/>
      <c r="I33" s="384"/>
      <c r="J33" s="384"/>
    </row>
    <row r="34" spans="1:10">
      <c r="A34" s="384"/>
      <c r="B34" s="384"/>
      <c r="C34" s="384"/>
      <c r="D34" s="384"/>
      <c r="E34" s="384"/>
      <c r="F34" s="384"/>
      <c r="G34" s="384"/>
      <c r="H34" s="384"/>
      <c r="I34" s="384"/>
      <c r="J34" s="384"/>
    </row>
    <row r="35" spans="1:10">
      <c r="A35" s="384"/>
      <c r="B35" s="384"/>
      <c r="C35" s="384"/>
      <c r="D35" s="384"/>
      <c r="E35" s="384"/>
      <c r="F35" s="384"/>
      <c r="G35" s="384"/>
      <c r="H35" s="384"/>
      <c r="I35" s="384"/>
      <c r="J35" s="384"/>
    </row>
    <row r="36" spans="1:10">
      <c r="A36" s="384"/>
      <c r="B36" s="384"/>
      <c r="C36" s="384"/>
      <c r="D36" s="384"/>
      <c r="E36" s="384"/>
      <c r="F36" s="384"/>
      <c r="G36" s="384"/>
      <c r="H36" s="384"/>
      <c r="I36" s="384"/>
      <c r="J36" s="384"/>
    </row>
    <row r="37" spans="1:10">
      <c r="A37" s="384"/>
      <c r="B37" s="384"/>
      <c r="C37" s="384"/>
      <c r="D37" s="384"/>
      <c r="E37" s="384"/>
      <c r="F37" s="384"/>
      <c r="G37" s="384"/>
      <c r="H37" s="384"/>
      <c r="I37" s="384"/>
      <c r="J37" s="384"/>
    </row>
    <row r="38" spans="1:10">
      <c r="A38" s="384"/>
      <c r="B38" s="384"/>
      <c r="C38" s="384"/>
      <c r="D38" s="384"/>
      <c r="E38" s="384"/>
      <c r="F38" s="384"/>
      <c r="G38" s="384"/>
      <c r="H38" s="384"/>
      <c r="I38" s="384"/>
      <c r="J38" s="384"/>
    </row>
    <row r="39" spans="1:10">
      <c r="A39" s="384"/>
      <c r="B39" s="384"/>
      <c r="C39" s="384"/>
      <c r="D39" s="384"/>
      <c r="E39" s="384"/>
      <c r="F39" s="384"/>
      <c r="G39" s="384"/>
      <c r="H39" s="384"/>
      <c r="I39" s="384"/>
      <c r="J39" s="384"/>
    </row>
    <row r="40" spans="1:10">
      <c r="A40" s="384"/>
      <c r="B40" s="384"/>
      <c r="C40" s="384"/>
      <c r="D40" s="384"/>
      <c r="E40" s="384"/>
      <c r="F40" s="384"/>
      <c r="G40" s="384"/>
      <c r="H40" s="384"/>
      <c r="I40" s="384"/>
      <c r="J40" s="384"/>
    </row>
    <row r="41" spans="1:10">
      <c r="A41" s="384"/>
      <c r="B41" s="384"/>
      <c r="C41" s="384"/>
      <c r="D41" s="384"/>
      <c r="E41" s="384"/>
      <c r="F41" s="384"/>
      <c r="G41" s="384"/>
      <c r="H41" s="384"/>
      <c r="I41" s="384"/>
      <c r="J41" s="384"/>
    </row>
    <row r="42" spans="1:10">
      <c r="A42" s="384"/>
      <c r="B42" s="384"/>
      <c r="C42" s="384"/>
      <c r="D42" s="384"/>
      <c r="E42" s="384"/>
      <c r="F42" s="384"/>
      <c r="G42" s="384"/>
      <c r="H42" s="384"/>
      <c r="I42" s="384"/>
      <c r="J42" s="384"/>
    </row>
    <row r="43" spans="1:10">
      <c r="A43" s="384"/>
      <c r="B43" s="384"/>
      <c r="C43" s="384"/>
      <c r="D43" s="384"/>
      <c r="E43" s="384"/>
      <c r="F43" s="384"/>
      <c r="G43" s="384"/>
      <c r="H43" s="384"/>
      <c r="I43" s="384"/>
      <c r="J43" s="384"/>
    </row>
    <row r="44" spans="1:10">
      <c r="A44" s="384"/>
      <c r="B44" s="384"/>
      <c r="C44" s="384"/>
      <c r="D44" s="384"/>
      <c r="E44" s="384"/>
      <c r="F44" s="384"/>
      <c r="G44" s="384"/>
      <c r="H44" s="384"/>
      <c r="I44" s="384"/>
      <c r="J44" s="384"/>
    </row>
    <row r="45" spans="1:10">
      <c r="A45" s="384"/>
      <c r="B45" s="384"/>
      <c r="C45" s="384"/>
      <c r="D45" s="384"/>
      <c r="E45" s="384"/>
      <c r="F45" s="384"/>
      <c r="G45" s="384"/>
      <c r="H45" s="384"/>
      <c r="I45" s="384"/>
      <c r="J45" s="384"/>
    </row>
    <row r="46" spans="1:10">
      <c r="A46" s="384"/>
      <c r="B46" s="384"/>
      <c r="C46" s="384"/>
      <c r="D46" s="384"/>
      <c r="E46" s="384"/>
      <c r="F46" s="384"/>
      <c r="G46" s="384"/>
      <c r="H46" s="384"/>
      <c r="I46" s="384"/>
      <c r="J46" s="384"/>
    </row>
    <row r="47" spans="1:10">
      <c r="A47" s="384"/>
      <c r="B47" s="384"/>
      <c r="C47" s="384"/>
      <c r="D47" s="384"/>
      <c r="E47" s="384"/>
      <c r="F47" s="384"/>
      <c r="G47" s="384"/>
      <c r="H47" s="384"/>
      <c r="I47" s="384"/>
      <c r="J47" s="384"/>
    </row>
    <row r="48" spans="1:10">
      <c r="A48" s="384"/>
      <c r="B48" s="389" t="s">
        <v>6</v>
      </c>
      <c r="C48" s="384"/>
      <c r="D48" s="384"/>
      <c r="E48" s="384"/>
      <c r="F48" s="384"/>
      <c r="G48" s="384"/>
      <c r="H48" s="384"/>
      <c r="I48" s="384"/>
      <c r="J48" s="384"/>
    </row>
    <row r="49" spans="1:10">
      <c r="A49" s="384"/>
      <c r="B49" s="384"/>
      <c r="C49" s="384"/>
      <c r="D49" s="384"/>
      <c r="E49" s="384"/>
      <c r="F49" s="384"/>
      <c r="G49" s="384"/>
      <c r="H49" s="384"/>
      <c r="I49" s="384"/>
      <c r="J49" s="384"/>
    </row>
  </sheetData>
  <sheetProtection sheet="1" objects="1" scenarios="1" selectLockedCells="1" selectUnlockedCells="1"/>
  <pageMargins left="1.0899999999999999" right="0.7" top="0.75" bottom="0.75" header="0.3" footer="0.3"/>
  <pageSetup scale="88"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P45"/>
  <sheetViews>
    <sheetView workbookViewId="0"/>
  </sheetViews>
  <sheetFormatPr defaultRowHeight="15"/>
  <sheetData>
    <row r="1" spans="1:16" ht="23.25">
      <c r="A1" s="23" t="s">
        <v>313</v>
      </c>
      <c r="B1" s="23"/>
      <c r="C1" s="23"/>
      <c r="D1" s="23"/>
      <c r="E1" s="23"/>
      <c r="F1" s="4"/>
      <c r="L1" s="4"/>
    </row>
    <row r="3" spans="1:16">
      <c r="A3" s="58" t="s">
        <v>169</v>
      </c>
      <c r="B3" s="55" t="s">
        <v>170</v>
      </c>
      <c r="C3" s="56">
        <v>2020</v>
      </c>
      <c r="D3" s="57">
        <v>2019</v>
      </c>
      <c r="E3" s="57">
        <v>2018</v>
      </c>
    </row>
    <row r="4" spans="1:16">
      <c r="A4" s="54" t="s">
        <v>314</v>
      </c>
      <c r="B4" s="55"/>
      <c r="C4" s="56"/>
      <c r="D4" s="57"/>
      <c r="E4" s="57"/>
    </row>
    <row r="5" spans="1:16">
      <c r="A5" s="52" t="s">
        <v>315</v>
      </c>
      <c r="B5" s="53" t="s">
        <v>172</v>
      </c>
      <c r="C5" s="52">
        <v>25.2</v>
      </c>
      <c r="D5" s="62">
        <v>30.8</v>
      </c>
      <c r="E5" s="52">
        <v>30.7</v>
      </c>
    </row>
    <row r="6" spans="1:16">
      <c r="A6" s="70" t="s">
        <v>43</v>
      </c>
      <c r="B6" s="71" t="s">
        <v>172</v>
      </c>
      <c r="C6" s="88">
        <v>17</v>
      </c>
      <c r="D6" s="88">
        <v>20.2</v>
      </c>
      <c r="E6" s="70">
        <v>20.2</v>
      </c>
    </row>
    <row r="7" spans="1:16">
      <c r="A7" s="52" t="s">
        <v>316</v>
      </c>
      <c r="B7" s="53" t="s">
        <v>172</v>
      </c>
      <c r="C7" s="62">
        <v>12</v>
      </c>
      <c r="D7" s="62">
        <v>12.5</v>
      </c>
      <c r="E7" s="52">
        <v>12.1</v>
      </c>
    </row>
    <row r="8" spans="1:16">
      <c r="A8" s="70" t="s">
        <v>317</v>
      </c>
      <c r="B8" s="71" t="s">
        <v>172</v>
      </c>
      <c r="C8" s="70">
        <v>18.2</v>
      </c>
      <c r="D8" s="88">
        <v>19.899999999999999</v>
      </c>
      <c r="E8" s="70">
        <v>20.100000000000001</v>
      </c>
    </row>
    <row r="9" spans="1:16">
      <c r="A9" s="52" t="s">
        <v>144</v>
      </c>
      <c r="B9" s="53" t="s">
        <v>318</v>
      </c>
      <c r="C9" s="52">
        <v>1462.3</v>
      </c>
      <c r="D9" s="62">
        <v>2216</v>
      </c>
      <c r="E9" s="52">
        <f>1481.8+510.4+235+69.5</f>
        <v>2296.6999999999998</v>
      </c>
    </row>
    <row r="10" spans="1:16">
      <c r="A10" s="70" t="s">
        <v>319</v>
      </c>
      <c r="B10" s="71" t="s">
        <v>318</v>
      </c>
      <c r="C10" s="70">
        <v>53.8</v>
      </c>
      <c r="D10" s="88">
        <v>634.20000000000005</v>
      </c>
      <c r="E10" s="70">
        <v>595.29999999999995</v>
      </c>
    </row>
    <row r="11" spans="1:16">
      <c r="A11" s="52" t="s">
        <v>320</v>
      </c>
      <c r="B11" s="53" t="s">
        <v>257</v>
      </c>
      <c r="C11" s="52">
        <v>-174.2</v>
      </c>
      <c r="D11" s="62">
        <v>80.900000000000006</v>
      </c>
      <c r="P11" s="125"/>
    </row>
    <row r="12" spans="1:16">
      <c r="A12" s="70" t="s">
        <v>321</v>
      </c>
      <c r="B12" s="71" t="s">
        <v>257</v>
      </c>
      <c r="C12" s="70">
        <v>7.3</v>
      </c>
      <c r="D12" s="88">
        <v>-8.1999999999999993</v>
      </c>
      <c r="E12" s="70"/>
      <c r="P12" s="125"/>
    </row>
    <row r="13" spans="1:16">
      <c r="A13" s="82" t="s">
        <v>322</v>
      </c>
      <c r="B13" s="83" t="s">
        <v>318</v>
      </c>
      <c r="C13" s="86">
        <v>720</v>
      </c>
      <c r="D13" s="86">
        <v>720</v>
      </c>
      <c r="E13" s="82"/>
    </row>
    <row r="14" spans="1:16">
      <c r="A14" s="52"/>
      <c r="B14" s="52"/>
      <c r="C14" s="52"/>
      <c r="D14" s="52"/>
      <c r="E14" s="52"/>
      <c r="L14" s="52"/>
      <c r="P14" s="126"/>
    </row>
    <row r="15" spans="1:16" ht="23.25">
      <c r="A15" s="23" t="s">
        <v>323</v>
      </c>
      <c r="B15" s="23"/>
      <c r="C15" s="23"/>
      <c r="D15" s="23"/>
      <c r="E15" s="2"/>
      <c r="P15" s="126"/>
    </row>
    <row r="16" spans="1:16">
      <c r="A16" s="96"/>
      <c r="B16" s="97"/>
      <c r="C16" s="96"/>
      <c r="D16" s="96"/>
      <c r="E16" s="96"/>
      <c r="P16" s="126"/>
    </row>
    <row r="17" spans="1:16">
      <c r="A17" s="58" t="s">
        <v>169</v>
      </c>
      <c r="B17" s="55" t="s">
        <v>170</v>
      </c>
      <c r="C17" s="56">
        <v>2020</v>
      </c>
      <c r="D17" s="57">
        <v>2019</v>
      </c>
      <c r="E17" s="57">
        <v>2018</v>
      </c>
      <c r="P17" s="126"/>
    </row>
    <row r="18" spans="1:16">
      <c r="A18" s="223" t="s">
        <v>324</v>
      </c>
      <c r="B18" s="223"/>
      <c r="C18" s="223"/>
      <c r="D18" s="223"/>
      <c r="E18" s="223"/>
    </row>
    <row r="19" spans="1:16">
      <c r="A19" s="73" t="s">
        <v>325</v>
      </c>
      <c r="B19" s="74" t="s">
        <v>257</v>
      </c>
      <c r="C19" s="73">
        <v>72</v>
      </c>
      <c r="D19" s="122">
        <v>72</v>
      </c>
      <c r="E19" s="73">
        <v>72</v>
      </c>
      <c r="L19" s="121"/>
    </row>
    <row r="20" spans="1:16">
      <c r="A20" s="52" t="s">
        <v>326</v>
      </c>
      <c r="B20" s="53" t="s">
        <v>257</v>
      </c>
      <c r="C20" s="52">
        <v>28</v>
      </c>
      <c r="D20" s="123">
        <v>28</v>
      </c>
      <c r="E20" s="52">
        <v>28</v>
      </c>
    </row>
    <row r="21" spans="1:16">
      <c r="A21" s="223" t="s">
        <v>327</v>
      </c>
      <c r="B21" s="223"/>
      <c r="C21" s="223"/>
      <c r="D21" s="223"/>
      <c r="E21" s="223"/>
    </row>
    <row r="22" spans="1:16">
      <c r="A22" s="52" t="s">
        <v>328</v>
      </c>
      <c r="B22" s="53" t="s">
        <v>329</v>
      </c>
      <c r="C22" s="52">
        <v>1370</v>
      </c>
      <c r="D22" s="123">
        <v>1370</v>
      </c>
      <c r="E22" s="52">
        <v>1370</v>
      </c>
      <c r="L22" s="52"/>
    </row>
    <row r="23" spans="1:16">
      <c r="A23" s="70" t="s">
        <v>330</v>
      </c>
      <c r="B23" s="71" t="s">
        <v>329</v>
      </c>
      <c r="C23" s="70">
        <v>270</v>
      </c>
      <c r="D23" s="124">
        <v>270</v>
      </c>
      <c r="E23" s="70">
        <v>270</v>
      </c>
    </row>
    <row r="24" spans="1:16">
      <c r="A24" s="70" t="s">
        <v>331</v>
      </c>
      <c r="B24" s="71" t="s">
        <v>329</v>
      </c>
      <c r="C24" s="70">
        <v>780</v>
      </c>
      <c r="D24" s="124">
        <v>780</v>
      </c>
      <c r="E24" s="70">
        <v>780</v>
      </c>
    </row>
    <row r="25" spans="1:16">
      <c r="A25" s="52" t="s">
        <v>332</v>
      </c>
      <c r="B25" s="53" t="s">
        <v>329</v>
      </c>
      <c r="C25" s="52">
        <v>125</v>
      </c>
      <c r="D25" s="123">
        <v>125</v>
      </c>
      <c r="E25" s="52">
        <v>125</v>
      </c>
    </row>
    <row r="26" spans="1:16">
      <c r="A26" s="223" t="s">
        <v>333</v>
      </c>
      <c r="B26" s="223"/>
      <c r="C26" s="223"/>
      <c r="D26" s="223"/>
      <c r="E26" s="223"/>
    </row>
    <row r="27" spans="1:16">
      <c r="A27" s="52" t="s">
        <v>334</v>
      </c>
      <c r="B27" s="53" t="s">
        <v>335</v>
      </c>
      <c r="C27" s="52">
        <v>2</v>
      </c>
      <c r="D27" s="123">
        <v>2</v>
      </c>
      <c r="E27" s="52">
        <v>2</v>
      </c>
      <c r="L27" s="121"/>
    </row>
    <row r="28" spans="1:16">
      <c r="A28" s="70" t="s">
        <v>336</v>
      </c>
      <c r="B28" s="71" t="s">
        <v>335</v>
      </c>
      <c r="C28" s="70">
        <v>1</v>
      </c>
      <c r="D28" s="124">
        <v>1</v>
      </c>
      <c r="E28" s="70">
        <v>1</v>
      </c>
    </row>
    <row r="29" spans="1:16">
      <c r="A29" s="70" t="s">
        <v>337</v>
      </c>
      <c r="B29" s="71" t="s">
        <v>338</v>
      </c>
      <c r="C29" s="70">
        <v>225</v>
      </c>
      <c r="D29" s="124">
        <v>575</v>
      </c>
      <c r="E29" s="70">
        <v>575</v>
      </c>
    </row>
    <row r="30" spans="1:16">
      <c r="A30" s="52" t="s">
        <v>330</v>
      </c>
      <c r="B30" s="53" t="s">
        <v>338</v>
      </c>
      <c r="C30" s="52">
        <v>486</v>
      </c>
      <c r="D30" s="62"/>
    </row>
    <row r="31" spans="1:16">
      <c r="A31" s="223" t="s">
        <v>339</v>
      </c>
      <c r="B31" s="223"/>
      <c r="C31" s="223"/>
      <c r="D31" s="223"/>
      <c r="E31" s="223"/>
    </row>
    <row r="32" spans="1:16">
      <c r="A32" s="52" t="s">
        <v>340</v>
      </c>
      <c r="B32" s="53" t="s">
        <v>257</v>
      </c>
      <c r="C32" s="52">
        <v>52</v>
      </c>
      <c r="D32" s="123">
        <v>51</v>
      </c>
      <c r="E32" s="52">
        <v>51</v>
      </c>
      <c r="H32" s="53"/>
    </row>
    <row r="33" spans="1:12">
      <c r="A33" s="70" t="s">
        <v>341</v>
      </c>
      <c r="B33" s="71" t="s">
        <v>257</v>
      </c>
      <c r="C33" s="70">
        <v>12</v>
      </c>
      <c r="D33" s="124">
        <v>12</v>
      </c>
      <c r="E33" s="70">
        <v>12</v>
      </c>
      <c r="H33" s="53"/>
    </row>
    <row r="34" spans="1:12">
      <c r="A34" s="52" t="s">
        <v>342</v>
      </c>
      <c r="B34" s="53" t="s">
        <v>257</v>
      </c>
      <c r="C34" s="52">
        <v>10</v>
      </c>
      <c r="D34" s="123">
        <v>11</v>
      </c>
      <c r="E34" s="52">
        <v>11</v>
      </c>
    </row>
    <row r="35" spans="1:12">
      <c r="A35" s="70" t="s">
        <v>343</v>
      </c>
      <c r="B35" s="71" t="s">
        <v>257</v>
      </c>
      <c r="C35" s="70">
        <v>16</v>
      </c>
      <c r="D35" s="124">
        <v>15</v>
      </c>
      <c r="E35" s="70">
        <v>15</v>
      </c>
    </row>
    <row r="36" spans="1:12">
      <c r="A36" s="52" t="s">
        <v>344</v>
      </c>
      <c r="B36" s="53" t="s">
        <v>257</v>
      </c>
      <c r="C36" s="52">
        <v>5</v>
      </c>
      <c r="D36" s="123">
        <v>5</v>
      </c>
      <c r="E36" s="52">
        <v>5</v>
      </c>
      <c r="G36" s="52"/>
      <c r="H36" s="52"/>
      <c r="I36" s="52"/>
      <c r="J36" s="52"/>
      <c r="K36" s="52"/>
      <c r="L36" s="52"/>
    </row>
    <row r="37" spans="1:12">
      <c r="A37" s="113" t="s">
        <v>345</v>
      </c>
      <c r="B37" s="114" t="s">
        <v>257</v>
      </c>
      <c r="C37" s="113">
        <v>2</v>
      </c>
      <c r="D37" s="127">
        <v>3</v>
      </c>
      <c r="E37" s="113">
        <v>3</v>
      </c>
    </row>
    <row r="38" spans="1:12">
      <c r="A38" s="52" t="s">
        <v>346</v>
      </c>
      <c r="B38" s="53" t="s">
        <v>257</v>
      </c>
      <c r="C38" s="52">
        <v>3</v>
      </c>
      <c r="D38" s="52">
        <v>3</v>
      </c>
      <c r="E38" s="52">
        <v>3</v>
      </c>
    </row>
    <row r="39" spans="1:12">
      <c r="A39" s="223" t="s">
        <v>347</v>
      </c>
      <c r="B39" s="223"/>
      <c r="C39" s="223"/>
      <c r="D39" s="223"/>
      <c r="E39" s="223"/>
    </row>
    <row r="40" spans="1:12">
      <c r="A40" s="52" t="s">
        <v>348</v>
      </c>
      <c r="B40" s="53" t="s">
        <v>257</v>
      </c>
      <c r="C40" s="52">
        <v>96.3</v>
      </c>
      <c r="D40" s="52">
        <v>96.3</v>
      </c>
    </row>
    <row r="41" spans="1:12">
      <c r="A41" s="70" t="s">
        <v>349</v>
      </c>
      <c r="B41" s="71" t="s">
        <v>257</v>
      </c>
      <c r="C41" s="70">
        <v>64.900000000000006</v>
      </c>
      <c r="D41" s="70">
        <v>64.900000000000006</v>
      </c>
      <c r="E41" s="70"/>
    </row>
    <row r="42" spans="1:12">
      <c r="A42" s="52" t="s">
        <v>350</v>
      </c>
      <c r="B42" s="53" t="s">
        <v>257</v>
      </c>
      <c r="C42" s="52">
        <v>31.3</v>
      </c>
      <c r="D42" s="52">
        <v>31.3</v>
      </c>
      <c r="E42" s="52"/>
    </row>
    <row r="43" spans="1:12">
      <c r="A43" s="70" t="s">
        <v>351</v>
      </c>
      <c r="B43" s="71" t="s">
        <v>257</v>
      </c>
      <c r="C43" s="70">
        <v>3.7</v>
      </c>
      <c r="D43" s="70">
        <v>3.7</v>
      </c>
      <c r="E43" s="70"/>
      <c r="F43" s="96" t="s">
        <v>352</v>
      </c>
    </row>
    <row r="44" spans="1:12">
      <c r="A44" s="70" t="s">
        <v>353</v>
      </c>
      <c r="B44" s="71" t="s">
        <v>338</v>
      </c>
      <c r="C44" s="70">
        <v>630</v>
      </c>
      <c r="D44" s="124">
        <v>630</v>
      </c>
      <c r="E44" s="70"/>
    </row>
    <row r="45" spans="1:12">
      <c r="A45" s="82" t="s">
        <v>354</v>
      </c>
      <c r="B45" s="83" t="s">
        <v>338</v>
      </c>
      <c r="C45" s="82">
        <v>950</v>
      </c>
      <c r="D45" s="128">
        <v>950</v>
      </c>
      <c r="E45" s="82"/>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K138"/>
  <sheetViews>
    <sheetView zoomScaleNormal="100" workbookViewId="0">
      <selection sqref="A1:F136"/>
    </sheetView>
  </sheetViews>
  <sheetFormatPr defaultRowHeight="12" customHeight="1"/>
  <cols>
    <col min="1" max="1" width="39.28515625" bestFit="1" customWidth="1"/>
    <col min="2" max="2" width="6" bestFit="1" customWidth="1"/>
    <col min="3" max="3" width="10.7109375" bestFit="1" customWidth="1"/>
    <col min="4" max="4" width="7.85546875" bestFit="1" customWidth="1"/>
    <col min="5" max="5" width="6.85546875" bestFit="1" customWidth="1"/>
    <col min="6" max="6" width="6.5703125" customWidth="1"/>
    <col min="8" max="8" width="103.5703125" bestFit="1" customWidth="1"/>
  </cols>
  <sheetData>
    <row r="1" spans="1:11" ht="15">
      <c r="B1" s="134"/>
      <c r="C1" s="164"/>
      <c r="F1" s="434" t="s">
        <v>7</v>
      </c>
      <c r="G1" s="135"/>
      <c r="H1" s="136"/>
      <c r="I1" s="137"/>
      <c r="J1" s="137"/>
      <c r="K1" s="135"/>
    </row>
    <row r="2" spans="1:11" ht="12" customHeight="1">
      <c r="G2" s="49"/>
      <c r="H2" s="50"/>
      <c r="I2" s="51"/>
      <c r="J2" s="51"/>
      <c r="K2" s="49"/>
    </row>
    <row r="3" spans="1:11" ht="23.25">
      <c r="A3" s="281" t="s">
        <v>355</v>
      </c>
      <c r="B3" s="324"/>
      <c r="C3" s="282"/>
      <c r="D3" s="281"/>
      <c r="E3" s="281"/>
      <c r="F3" s="281"/>
      <c r="G3" s="49"/>
      <c r="H3" s="50"/>
      <c r="I3" s="51"/>
      <c r="J3" s="51"/>
      <c r="K3" s="49"/>
    </row>
    <row r="4" spans="1:11" ht="12" customHeight="1">
      <c r="G4" s="49"/>
      <c r="H4" s="50"/>
      <c r="I4" s="51"/>
      <c r="J4" s="51"/>
      <c r="K4" s="49"/>
    </row>
    <row r="5" spans="1:11" ht="12" customHeight="1">
      <c r="A5" s="325" t="s">
        <v>169</v>
      </c>
      <c r="B5" s="326" t="s">
        <v>170</v>
      </c>
      <c r="C5" s="327">
        <v>2021</v>
      </c>
      <c r="D5" s="328">
        <v>2020</v>
      </c>
      <c r="E5" s="328">
        <v>2019</v>
      </c>
      <c r="F5" s="328">
        <v>2018</v>
      </c>
    </row>
    <row r="6" spans="1:11" ht="12" customHeight="1">
      <c r="A6" s="325" t="s">
        <v>131</v>
      </c>
      <c r="B6" s="326"/>
      <c r="C6" s="327"/>
      <c r="D6" s="328"/>
      <c r="E6" s="328"/>
      <c r="F6" s="328"/>
    </row>
    <row r="7" spans="1:11" ht="12" customHeight="1">
      <c r="A7" s="52" t="s">
        <v>356</v>
      </c>
      <c r="B7" s="53" t="s">
        <v>357</v>
      </c>
      <c r="C7" s="154">
        <v>53.8</v>
      </c>
      <c r="D7" s="62">
        <v>634.20000000000005</v>
      </c>
      <c r="E7" s="62">
        <v>595.29999999999995</v>
      </c>
      <c r="F7" s="62"/>
    </row>
    <row r="8" spans="1:11" ht="12" customHeight="1">
      <c r="A8" s="70" t="s">
        <v>358</v>
      </c>
      <c r="B8" s="71" t="s">
        <v>357</v>
      </c>
      <c r="C8" s="155">
        <v>715.7</v>
      </c>
      <c r="D8" s="88">
        <v>-555.1</v>
      </c>
      <c r="E8" s="88">
        <v>-67.8</v>
      </c>
      <c r="F8" s="88"/>
    </row>
    <row r="9" spans="1:11" ht="12" customHeight="1">
      <c r="A9" s="52" t="s">
        <v>317</v>
      </c>
      <c r="B9" s="53" t="s">
        <v>357</v>
      </c>
      <c r="C9" s="118">
        <v>-31</v>
      </c>
      <c r="D9" s="62">
        <v>-195.6</v>
      </c>
      <c r="E9" s="62">
        <v>-16.899999999999999</v>
      </c>
      <c r="F9" s="62"/>
    </row>
    <row r="10" spans="1:11" ht="12" customHeight="1">
      <c r="A10" s="70" t="s">
        <v>359</v>
      </c>
      <c r="B10" s="71" t="s">
        <v>357</v>
      </c>
      <c r="C10" s="155">
        <v>-180.4</v>
      </c>
      <c r="D10" s="88">
        <v>32.5</v>
      </c>
      <c r="E10" s="88">
        <v>90.1</v>
      </c>
      <c r="F10" s="88"/>
    </row>
    <row r="11" spans="1:11" ht="12" customHeight="1">
      <c r="A11" s="52" t="s">
        <v>360</v>
      </c>
      <c r="B11" s="53" t="s">
        <v>357</v>
      </c>
      <c r="C11" s="118">
        <v>-56</v>
      </c>
      <c r="D11" s="62">
        <v>-19.100000000000001</v>
      </c>
      <c r="E11" s="62">
        <v>-12.2</v>
      </c>
      <c r="F11" s="62"/>
    </row>
    <row r="12" spans="1:11" ht="12" customHeight="1">
      <c r="A12" s="70" t="s">
        <v>361</v>
      </c>
      <c r="B12" s="71" t="s">
        <v>357</v>
      </c>
      <c r="C12" s="155">
        <v>-10.199999999999999</v>
      </c>
      <c r="D12" s="88">
        <v>144.4</v>
      </c>
      <c r="E12" s="88">
        <v>49.4</v>
      </c>
      <c r="F12" s="88"/>
    </row>
    <row r="13" spans="1:11" ht="12" customHeight="1">
      <c r="A13" s="52" t="s">
        <v>362</v>
      </c>
      <c r="B13" s="53" t="s">
        <v>357</v>
      </c>
      <c r="C13" s="118">
        <v>0</v>
      </c>
      <c r="D13" s="62">
        <v>10</v>
      </c>
      <c r="E13" s="118" t="s">
        <v>269</v>
      </c>
      <c r="F13" s="62"/>
    </row>
    <row r="14" spans="1:11" ht="12" customHeight="1">
      <c r="A14" s="70" t="s">
        <v>363</v>
      </c>
      <c r="B14" s="71" t="s">
        <v>357</v>
      </c>
      <c r="C14" s="155">
        <v>-5.8</v>
      </c>
      <c r="D14" s="88">
        <v>2.5</v>
      </c>
      <c r="E14" s="88">
        <v>-7</v>
      </c>
      <c r="F14" s="88"/>
    </row>
    <row r="15" spans="1:11" ht="12" customHeight="1">
      <c r="A15" s="52" t="s">
        <v>364</v>
      </c>
      <c r="B15" s="53" t="s">
        <v>357</v>
      </c>
      <c r="C15" s="154">
        <f>SUM(C7:C14)</f>
        <v>486.1</v>
      </c>
      <c r="D15" s="62">
        <v>53.8</v>
      </c>
      <c r="E15" s="62">
        <v>634.20000000000005</v>
      </c>
      <c r="F15" s="62">
        <v>595.29999999999995</v>
      </c>
    </row>
    <row r="16" spans="1:11" ht="12" customHeight="1">
      <c r="A16" s="325" t="s">
        <v>365</v>
      </c>
      <c r="B16" s="326"/>
      <c r="C16" s="327"/>
      <c r="D16" s="328"/>
      <c r="E16" s="328"/>
      <c r="F16" s="328"/>
    </row>
    <row r="17" spans="1:6" ht="12" customHeight="1">
      <c r="A17" s="52" t="s">
        <v>366</v>
      </c>
      <c r="B17" s="53" t="s">
        <v>357</v>
      </c>
      <c r="C17" s="154">
        <v>45.7</v>
      </c>
      <c r="D17" s="531">
        <v>26.6</v>
      </c>
      <c r="E17" s="62">
        <v>124.9</v>
      </c>
      <c r="F17" s="62"/>
    </row>
    <row r="18" spans="1:6" ht="12" customHeight="1">
      <c r="A18" s="70" t="s">
        <v>367</v>
      </c>
      <c r="B18" s="71" t="s">
        <v>357</v>
      </c>
      <c r="C18" s="117">
        <v>442</v>
      </c>
      <c r="D18" s="532">
        <v>-3</v>
      </c>
      <c r="E18" s="88">
        <v>477.4</v>
      </c>
      <c r="F18" s="70">
        <v>364.8</v>
      </c>
    </row>
    <row r="19" spans="1:6" ht="12" customHeight="1">
      <c r="A19" s="399" t="s">
        <v>146</v>
      </c>
      <c r="B19" s="53" t="s">
        <v>357</v>
      </c>
      <c r="C19" s="400">
        <v>-89.7</v>
      </c>
      <c r="D19" s="533">
        <v>-117.9</v>
      </c>
      <c r="E19" s="401">
        <v>-183.3</v>
      </c>
      <c r="F19" s="399">
        <v>114.2</v>
      </c>
    </row>
    <row r="20" spans="1:6" ht="12" customHeight="1">
      <c r="A20" s="398" t="s">
        <v>368</v>
      </c>
      <c r="B20" s="71" t="s">
        <v>357</v>
      </c>
      <c r="C20" s="403">
        <v>27.5</v>
      </c>
      <c r="D20" s="404"/>
      <c r="E20" s="404"/>
      <c r="F20" s="402"/>
    </row>
    <row r="21" spans="1:6" ht="12" customHeight="1">
      <c r="A21" s="52" t="s">
        <v>369</v>
      </c>
      <c r="B21" s="71" t="s">
        <v>357</v>
      </c>
      <c r="C21" s="154">
        <v>-73.7</v>
      </c>
      <c r="D21" s="153"/>
      <c r="E21" s="153"/>
      <c r="F21" s="153"/>
    </row>
    <row r="22" spans="1:6" ht="12" customHeight="1">
      <c r="A22" s="70" t="s">
        <v>370</v>
      </c>
      <c r="B22" s="71" t="s">
        <v>357</v>
      </c>
      <c r="C22" s="155">
        <v>411.5</v>
      </c>
      <c r="D22" s="530">
        <v>217</v>
      </c>
      <c r="E22" s="88">
        <v>474.2</v>
      </c>
      <c r="F22" s="70">
        <v>720.1</v>
      </c>
    </row>
    <row r="23" spans="1:6" ht="12" customHeight="1">
      <c r="A23" s="399" t="s">
        <v>371</v>
      </c>
      <c r="B23" s="393" t="s">
        <v>357</v>
      </c>
      <c r="C23" s="400">
        <v>-15.3</v>
      </c>
      <c r="D23" s="533"/>
      <c r="E23" s="401"/>
      <c r="F23" s="534"/>
    </row>
    <row r="24" spans="1:6" ht="12" customHeight="1">
      <c r="A24" s="52" t="s">
        <v>372</v>
      </c>
      <c r="B24" s="53" t="s">
        <v>357</v>
      </c>
      <c r="C24" s="118">
        <v>0</v>
      </c>
      <c r="D24" s="531">
        <v>-24.2</v>
      </c>
      <c r="E24" s="62">
        <v>-408</v>
      </c>
      <c r="F24" s="62">
        <v>0</v>
      </c>
    </row>
    <row r="25" spans="1:6" ht="12" customHeight="1">
      <c r="A25" s="70" t="s">
        <v>373</v>
      </c>
      <c r="B25" s="71" t="s">
        <v>357</v>
      </c>
      <c r="C25" s="155" t="s">
        <v>269</v>
      </c>
      <c r="D25" s="535" t="s">
        <v>269</v>
      </c>
      <c r="E25" s="117" t="s">
        <v>269</v>
      </c>
      <c r="F25" s="70">
        <v>543.79999999999995</v>
      </c>
    </row>
    <row r="26" spans="1:6" ht="12" customHeight="1">
      <c r="A26" s="52" t="s">
        <v>374</v>
      </c>
      <c r="B26" s="53" t="s">
        <v>357</v>
      </c>
      <c r="C26" s="154" t="s">
        <v>269</v>
      </c>
      <c r="D26" s="536" t="s">
        <v>269</v>
      </c>
      <c r="E26" s="118" t="s">
        <v>269</v>
      </c>
      <c r="F26" s="52">
        <v>442.3</v>
      </c>
    </row>
    <row r="27" spans="1:6" ht="12" customHeight="1">
      <c r="A27" s="70" t="s">
        <v>375</v>
      </c>
      <c r="B27" s="71" t="s">
        <v>357</v>
      </c>
      <c r="C27" s="155">
        <v>97.7</v>
      </c>
      <c r="D27" s="530">
        <v>171.6</v>
      </c>
      <c r="E27" s="117" t="s">
        <v>269</v>
      </c>
      <c r="F27" s="117" t="s">
        <v>269</v>
      </c>
    </row>
    <row r="28" spans="1:6" ht="12" customHeight="1">
      <c r="A28" s="52" t="s">
        <v>376</v>
      </c>
      <c r="B28" s="53" t="s">
        <v>357</v>
      </c>
      <c r="C28" s="154" t="s">
        <v>269</v>
      </c>
      <c r="D28" s="94">
        <v>0</v>
      </c>
      <c r="E28" s="62">
        <v>-288</v>
      </c>
      <c r="F28" s="118" t="s">
        <v>269</v>
      </c>
    </row>
    <row r="29" spans="1:6" ht="12" customHeight="1">
      <c r="A29" s="70" t="s">
        <v>377</v>
      </c>
      <c r="B29" s="71" t="s">
        <v>357</v>
      </c>
      <c r="C29" s="117">
        <v>-412</v>
      </c>
      <c r="D29" s="530">
        <v>-221.4</v>
      </c>
      <c r="E29" s="88">
        <v>-169.2</v>
      </c>
      <c r="F29" s="70">
        <v>862.9</v>
      </c>
    </row>
    <row r="30" spans="1:6" ht="12" customHeight="1">
      <c r="A30" s="70" t="s">
        <v>253</v>
      </c>
      <c r="B30" s="71" t="s">
        <v>357</v>
      </c>
      <c r="C30" s="155">
        <v>4.2</v>
      </c>
      <c r="D30" s="532">
        <v>-3</v>
      </c>
      <c r="E30" s="88">
        <v>-1.4</v>
      </c>
      <c r="F30" s="70">
        <v>90.6</v>
      </c>
    </row>
    <row r="31" spans="1:6" ht="12" customHeight="1">
      <c r="A31" s="82" t="s">
        <v>378</v>
      </c>
      <c r="B31" s="83" t="s">
        <v>357</v>
      </c>
      <c r="C31" s="91">
        <f>SUM(C17:C30)</f>
        <v>437.90000000000003</v>
      </c>
      <c r="D31" s="91">
        <v>45.7</v>
      </c>
      <c r="E31" s="86">
        <v>26.6</v>
      </c>
      <c r="F31" s="82">
        <v>124.9</v>
      </c>
    </row>
    <row r="32" spans="1:6" ht="12" customHeight="1">
      <c r="D32" s="40"/>
      <c r="E32" s="62"/>
    </row>
    <row r="33" spans="1:6" ht="12" customHeight="1">
      <c r="A33" s="325" t="s">
        <v>379</v>
      </c>
      <c r="B33" s="329"/>
      <c r="C33" s="330"/>
      <c r="D33" s="331"/>
      <c r="E33" s="332"/>
      <c r="F33" s="333"/>
    </row>
    <row r="34" spans="1:6" ht="12" customHeight="1">
      <c r="A34" s="334" t="s">
        <v>380</v>
      </c>
      <c r="B34" s="335" t="s">
        <v>170</v>
      </c>
      <c r="C34" s="336"/>
      <c r="D34" s="337">
        <v>2020</v>
      </c>
      <c r="E34" s="336">
        <v>2019</v>
      </c>
      <c r="F34" s="336">
        <v>2018</v>
      </c>
    </row>
    <row r="35" spans="1:6" ht="12" customHeight="1">
      <c r="A35" s="59" t="s">
        <v>315</v>
      </c>
      <c r="B35" s="60" t="s">
        <v>172</v>
      </c>
      <c r="C35" s="170">
        <v>26.4</v>
      </c>
      <c r="D35" s="61">
        <v>25.2</v>
      </c>
      <c r="E35" s="61">
        <v>30.8</v>
      </c>
      <c r="F35" s="61">
        <v>30.7</v>
      </c>
    </row>
    <row r="36" spans="1:6" ht="12" customHeight="1">
      <c r="A36" s="70" t="s">
        <v>43</v>
      </c>
      <c r="B36" s="71" t="s">
        <v>172</v>
      </c>
      <c r="C36" s="171">
        <v>17.399999999999999</v>
      </c>
      <c r="D36" s="72">
        <v>17</v>
      </c>
      <c r="E36" s="72">
        <v>20.2</v>
      </c>
      <c r="F36" s="72">
        <v>20.2</v>
      </c>
    </row>
    <row r="37" spans="1:6" ht="12" customHeight="1">
      <c r="A37" s="52" t="s">
        <v>317</v>
      </c>
      <c r="B37" s="53" t="s">
        <v>172</v>
      </c>
      <c r="C37" s="172">
        <v>17.8</v>
      </c>
      <c r="D37" s="39">
        <v>18.2</v>
      </c>
      <c r="E37" s="39">
        <v>19.899999999999999</v>
      </c>
      <c r="F37" s="39">
        <v>20.100000000000001</v>
      </c>
    </row>
    <row r="38" spans="1:6" ht="12" customHeight="1">
      <c r="A38" s="70" t="s">
        <v>381</v>
      </c>
      <c r="B38" s="71" t="s">
        <v>257</v>
      </c>
      <c r="C38" s="171">
        <v>81.400000000000006</v>
      </c>
      <c r="D38" s="72">
        <v>79.900000000000006</v>
      </c>
      <c r="E38" s="72">
        <v>78.8</v>
      </c>
      <c r="F38" s="72">
        <v>78.5</v>
      </c>
    </row>
    <row r="39" spans="1:6" ht="12" customHeight="1">
      <c r="A39" s="52" t="s">
        <v>382</v>
      </c>
      <c r="B39" s="53" t="s">
        <v>383</v>
      </c>
      <c r="C39" s="172">
        <v>137.96597760167785</v>
      </c>
      <c r="D39" s="39">
        <v>90.5</v>
      </c>
      <c r="E39" s="39">
        <v>128.80000000000001</v>
      </c>
      <c r="F39" s="39">
        <v>133.30000000000001</v>
      </c>
    </row>
    <row r="40" spans="1:6" ht="12" customHeight="1">
      <c r="A40" s="70" t="s">
        <v>384</v>
      </c>
      <c r="B40" s="71" t="s">
        <v>383</v>
      </c>
      <c r="C40" s="171">
        <v>92.078049530866906</v>
      </c>
      <c r="D40" s="72">
        <v>76.5</v>
      </c>
      <c r="E40" s="72">
        <v>77.5</v>
      </c>
      <c r="F40" s="72">
        <v>83</v>
      </c>
    </row>
    <row r="41" spans="1:6" ht="12" customHeight="1">
      <c r="A41" s="70" t="s">
        <v>385</v>
      </c>
      <c r="B41" s="71" t="s">
        <v>383</v>
      </c>
      <c r="C41" s="171">
        <v>65.7</v>
      </c>
      <c r="D41" s="72">
        <v>55.6</v>
      </c>
      <c r="E41" s="72">
        <v>51.8</v>
      </c>
      <c r="F41" s="72">
        <v>56.4</v>
      </c>
    </row>
    <row r="42" spans="1:6" ht="12" customHeight="1">
      <c r="A42" s="73" t="s">
        <v>144</v>
      </c>
      <c r="B42" s="74" t="s">
        <v>383</v>
      </c>
      <c r="C42" s="173">
        <v>2148.5</v>
      </c>
      <c r="D42" s="75">
        <v>1462.3</v>
      </c>
      <c r="E42" s="75">
        <v>2215.6999999999998</v>
      </c>
      <c r="F42" s="75">
        <f>1481.8+510.4+235+69.5</f>
        <v>2296.6999999999998</v>
      </c>
    </row>
    <row r="43" spans="1:6" ht="12" customHeight="1">
      <c r="A43" s="399" t="s">
        <v>386</v>
      </c>
      <c r="B43" s="393" t="s">
        <v>383</v>
      </c>
      <c r="C43" s="503">
        <v>1846.1</v>
      </c>
      <c r="D43" s="504">
        <v>1610.2</v>
      </c>
      <c r="E43" s="504">
        <v>1758.9</v>
      </c>
      <c r="F43" s="504">
        <v>1888.1</v>
      </c>
    </row>
    <row r="44" spans="1:6" ht="12" customHeight="1">
      <c r="A44" s="64" t="s">
        <v>387</v>
      </c>
      <c r="B44" s="65" t="s">
        <v>383</v>
      </c>
      <c r="C44" s="165">
        <v>189.4</v>
      </c>
      <c r="D44" s="67">
        <v>-226.5</v>
      </c>
      <c r="E44" s="66">
        <v>305.5</v>
      </c>
      <c r="F44" s="66">
        <v>168.9</v>
      </c>
    </row>
    <row r="45" spans="1:6" ht="12" customHeight="1">
      <c r="A45" s="79" t="s">
        <v>388</v>
      </c>
      <c r="B45" s="71" t="s">
        <v>383</v>
      </c>
      <c r="C45" s="155">
        <v>177.9</v>
      </c>
      <c r="D45" s="80">
        <v>191.2</v>
      </c>
      <c r="E45" s="72">
        <v>176.5</v>
      </c>
      <c r="F45" s="72">
        <v>118.5</v>
      </c>
    </row>
    <row r="46" spans="1:6" ht="12" customHeight="1">
      <c r="A46" s="68" t="s">
        <v>389</v>
      </c>
      <c r="B46" s="53" t="s">
        <v>383</v>
      </c>
      <c r="C46" s="154">
        <v>68.099999999999994</v>
      </c>
      <c r="D46" s="39">
        <v>50.6</v>
      </c>
      <c r="E46" s="39">
        <v>-39.299999999999997</v>
      </c>
      <c r="F46" s="39">
        <v>63.6</v>
      </c>
    </row>
    <row r="47" spans="1:6" ht="12" customHeight="1">
      <c r="A47" s="79" t="s">
        <v>390</v>
      </c>
      <c r="B47" s="71" t="s">
        <v>383</v>
      </c>
      <c r="C47" s="117">
        <v>7</v>
      </c>
      <c r="D47" s="72">
        <v>1.1000000000000001</v>
      </c>
      <c r="E47" s="72">
        <v>-1.7</v>
      </c>
      <c r="F47" s="72">
        <v>9</v>
      </c>
    </row>
    <row r="48" spans="1:6" ht="12" customHeight="1">
      <c r="A48" s="68" t="s">
        <v>391</v>
      </c>
      <c r="B48" s="53" t="s">
        <v>383</v>
      </c>
      <c r="C48" s="154">
        <v>8.5</v>
      </c>
      <c r="D48" s="153" t="s">
        <v>269</v>
      </c>
      <c r="E48" s="69" t="s">
        <v>269</v>
      </c>
      <c r="F48" s="39">
        <v>54.2</v>
      </c>
    </row>
    <row r="49" spans="1:10" ht="12" customHeight="1">
      <c r="A49" s="79" t="s">
        <v>392</v>
      </c>
      <c r="B49" s="71" t="s">
        <v>383</v>
      </c>
      <c r="C49" s="155">
        <v>53.1</v>
      </c>
      <c r="D49" s="72">
        <v>-60</v>
      </c>
      <c r="E49" s="72">
        <v>114.6</v>
      </c>
      <c r="F49" s="72">
        <v>184.4</v>
      </c>
    </row>
    <row r="50" spans="1:10" ht="12" customHeight="1">
      <c r="A50" s="502" t="s">
        <v>393</v>
      </c>
      <c r="B50" s="393" t="s">
        <v>383</v>
      </c>
      <c r="C50" s="394">
        <v>0</v>
      </c>
      <c r="D50" s="502">
        <v>78.099999999999994</v>
      </c>
      <c r="E50" s="395"/>
      <c r="F50" s="395"/>
    </row>
    <row r="51" spans="1:10" ht="12" customHeight="1">
      <c r="A51" s="529" t="s">
        <v>394</v>
      </c>
      <c r="B51" s="396" t="s">
        <v>383</v>
      </c>
      <c r="C51" s="391">
        <v>2.2999999999999998</v>
      </c>
      <c r="D51" s="153"/>
      <c r="E51" s="153"/>
      <c r="F51" s="153"/>
      <c r="H51" s="371"/>
    </row>
    <row r="52" spans="1:10" ht="12" customHeight="1">
      <c r="A52" s="392" t="s">
        <v>395</v>
      </c>
      <c r="B52" s="396" t="s">
        <v>383</v>
      </c>
      <c r="C52" s="174">
        <v>2.7</v>
      </c>
      <c r="D52" s="129">
        <v>10</v>
      </c>
      <c r="E52" s="80"/>
      <c r="F52" s="80"/>
      <c r="H52" s="371"/>
    </row>
    <row r="53" spans="1:10" ht="12" customHeight="1">
      <c r="A53" s="392" t="s">
        <v>396</v>
      </c>
      <c r="B53" s="396" t="s">
        <v>383</v>
      </c>
      <c r="C53" s="174">
        <v>-14.8</v>
      </c>
      <c r="D53" s="153"/>
      <c r="E53" s="153"/>
      <c r="F53" s="153"/>
      <c r="H53" s="371"/>
    </row>
    <row r="54" spans="1:10" s="272" customFormat="1" ht="25.5" customHeight="1">
      <c r="A54" s="392" t="s">
        <v>397</v>
      </c>
      <c r="B54" s="397" t="s">
        <v>383</v>
      </c>
      <c r="C54" s="174">
        <v>-8</v>
      </c>
      <c r="D54" s="390">
        <v>9.3000000000000007</v>
      </c>
      <c r="E54" s="80"/>
      <c r="F54" s="80"/>
      <c r="H54" s="371"/>
    </row>
    <row r="55" spans="1:10" ht="12" customHeight="1">
      <c r="A55" s="76" t="s">
        <v>319</v>
      </c>
      <c r="B55" s="77" t="s">
        <v>383</v>
      </c>
      <c r="C55" s="166">
        <v>486.1</v>
      </c>
      <c r="D55" s="78">
        <v>53.8</v>
      </c>
      <c r="E55" s="78">
        <v>634.20000000000005</v>
      </c>
      <c r="F55" s="78">
        <v>595.29999999999995</v>
      </c>
    </row>
    <row r="56" spans="1:10" ht="12" customHeight="1">
      <c r="A56" s="52" t="s">
        <v>398</v>
      </c>
      <c r="B56" s="53" t="s">
        <v>383</v>
      </c>
      <c r="C56" s="172">
        <v>442</v>
      </c>
      <c r="D56" s="130">
        <v>-3</v>
      </c>
      <c r="E56" s="39">
        <v>477.4</v>
      </c>
      <c r="F56" s="39">
        <v>364.8</v>
      </c>
    </row>
    <row r="57" spans="1:10" ht="12" customHeight="1">
      <c r="A57" s="70" t="s">
        <v>399</v>
      </c>
      <c r="B57" s="71" t="s">
        <v>383</v>
      </c>
      <c r="C57" s="175">
        <v>122.9</v>
      </c>
      <c r="D57" s="81">
        <v>281.89999999999998</v>
      </c>
      <c r="E57" s="72">
        <v>303.39999999999998</v>
      </c>
      <c r="F57" s="80" t="s">
        <v>400</v>
      </c>
    </row>
    <row r="58" spans="1:10" s="272" customFormat="1" ht="12" customHeight="1">
      <c r="A58" s="82" t="s">
        <v>401</v>
      </c>
      <c r="B58" s="83" t="s">
        <v>257</v>
      </c>
      <c r="C58" s="440">
        <v>0.21895474693330585</v>
      </c>
      <c r="D58" s="441">
        <v>0.20899999999999999</v>
      </c>
      <c r="E58" s="441">
        <v>0.27300000000000002</v>
      </c>
      <c r="F58" s="441">
        <v>0.39600000000000002</v>
      </c>
    </row>
    <row r="59" spans="1:10" ht="12" customHeight="1">
      <c r="D59" s="63"/>
      <c r="E59" s="63"/>
      <c r="F59" s="63"/>
    </row>
    <row r="60" spans="1:10" ht="12" customHeight="1">
      <c r="A60" s="325" t="s">
        <v>169</v>
      </c>
      <c r="B60" s="326" t="s">
        <v>170</v>
      </c>
      <c r="C60" s="327">
        <v>2021</v>
      </c>
      <c r="D60" s="328">
        <v>2020</v>
      </c>
      <c r="E60" s="328">
        <v>2019</v>
      </c>
      <c r="F60" s="325">
        <v>2018</v>
      </c>
      <c r="H60" s="52"/>
      <c r="I60" s="52"/>
      <c r="J60" s="52"/>
    </row>
    <row r="61" spans="1:10" ht="12" customHeight="1">
      <c r="A61" s="325" t="s">
        <v>134</v>
      </c>
      <c r="B61" s="326"/>
      <c r="C61" s="327"/>
      <c r="D61" s="328"/>
      <c r="E61" s="328"/>
      <c r="F61" s="325"/>
      <c r="H61" s="52"/>
      <c r="I61" s="52"/>
      <c r="J61" s="52"/>
    </row>
    <row r="62" spans="1:10" ht="12" customHeight="1">
      <c r="A62" s="73" t="s">
        <v>402</v>
      </c>
      <c r="B62" s="74" t="s">
        <v>257</v>
      </c>
      <c r="C62" s="173">
        <v>81.400000000000006</v>
      </c>
      <c r="D62" s="87">
        <v>79.900000000000006</v>
      </c>
      <c r="E62" s="85">
        <v>78.8</v>
      </c>
      <c r="F62" s="73">
        <v>78.5</v>
      </c>
      <c r="H62" s="52"/>
      <c r="I62" s="52"/>
      <c r="J62" s="52"/>
    </row>
    <row r="63" spans="1:10" ht="12" customHeight="1">
      <c r="A63" s="82" t="s">
        <v>403</v>
      </c>
      <c r="B63" s="83" t="s">
        <v>257</v>
      </c>
      <c r="C63" s="176">
        <v>18.599999999999994</v>
      </c>
      <c r="D63" s="91">
        <v>20.100000000000001</v>
      </c>
      <c r="E63" s="86">
        <v>21.2</v>
      </c>
      <c r="F63" s="82">
        <v>21.5</v>
      </c>
    </row>
    <row r="64" spans="1:10" ht="12" customHeight="1">
      <c r="A64" s="325" t="s">
        <v>136</v>
      </c>
      <c r="B64" s="326"/>
      <c r="C64" s="338"/>
      <c r="D64" s="328"/>
      <c r="E64" s="328"/>
      <c r="F64" s="325"/>
      <c r="H64" s="52"/>
      <c r="I64" s="52"/>
      <c r="J64" s="52"/>
    </row>
    <row r="65" spans="1:10" ht="12" customHeight="1">
      <c r="A65" s="73" t="s">
        <v>402</v>
      </c>
      <c r="B65" s="74" t="s">
        <v>257</v>
      </c>
      <c r="C65" s="173">
        <v>95</v>
      </c>
      <c r="D65" s="93">
        <v>92</v>
      </c>
      <c r="E65" s="85">
        <v>93</v>
      </c>
      <c r="F65" s="73"/>
      <c r="H65" s="52"/>
      <c r="I65" s="52"/>
      <c r="J65" s="52"/>
    </row>
    <row r="66" spans="1:10" ht="12" customHeight="1">
      <c r="A66" s="82" t="s">
        <v>403</v>
      </c>
      <c r="B66" s="83" t="s">
        <v>257</v>
      </c>
      <c r="C66" s="176">
        <v>5</v>
      </c>
      <c r="D66" s="119">
        <v>8</v>
      </c>
      <c r="E66" s="86">
        <v>7</v>
      </c>
      <c r="F66" s="82"/>
    </row>
    <row r="67" spans="1:10" ht="12" customHeight="1">
      <c r="A67" s="325" t="s">
        <v>138</v>
      </c>
      <c r="B67" s="326"/>
      <c r="C67" s="338"/>
      <c r="D67" s="328"/>
      <c r="E67" s="328"/>
      <c r="F67" s="325"/>
    </row>
    <row r="68" spans="1:10" ht="12" customHeight="1">
      <c r="A68" s="73" t="s">
        <v>404</v>
      </c>
      <c r="B68" s="74" t="s">
        <v>257</v>
      </c>
      <c r="C68" s="173">
        <v>75</v>
      </c>
      <c r="D68" s="93">
        <v>75</v>
      </c>
      <c r="E68" s="85">
        <v>75.900000000000006</v>
      </c>
      <c r="F68" s="73">
        <v>72.5</v>
      </c>
    </row>
    <row r="69" spans="1:10" ht="12" customHeight="1">
      <c r="A69" s="82" t="s">
        <v>405</v>
      </c>
      <c r="B69" s="83" t="s">
        <v>257</v>
      </c>
      <c r="C69" s="176">
        <v>25</v>
      </c>
      <c r="D69" s="119">
        <v>25</v>
      </c>
      <c r="E69" s="86">
        <v>24.1</v>
      </c>
      <c r="F69" s="82">
        <v>27.5</v>
      </c>
    </row>
    <row r="70" spans="1:10" ht="12" customHeight="1">
      <c r="A70" s="325" t="s">
        <v>406</v>
      </c>
      <c r="B70" s="326"/>
      <c r="C70" s="338"/>
      <c r="D70" s="328"/>
      <c r="E70" s="328"/>
      <c r="F70" s="328"/>
    </row>
    <row r="71" spans="1:10" ht="12" customHeight="1">
      <c r="A71" s="52" t="s">
        <v>407</v>
      </c>
      <c r="B71" s="53" t="s">
        <v>408</v>
      </c>
      <c r="C71" s="172">
        <v>143.1</v>
      </c>
      <c r="D71" s="89">
        <v>94.4</v>
      </c>
      <c r="E71" s="39">
        <v>140.4</v>
      </c>
      <c r="F71" s="39">
        <v>154.6</v>
      </c>
    </row>
    <row r="72" spans="1:10" ht="12" customHeight="1">
      <c r="A72" s="70" t="s">
        <v>409</v>
      </c>
      <c r="B72" s="71" t="s">
        <v>408</v>
      </c>
      <c r="C72" s="171">
        <v>131.19999999999999</v>
      </c>
      <c r="D72" s="90">
        <v>84.4</v>
      </c>
      <c r="E72" s="72">
        <v>111.3</v>
      </c>
      <c r="F72" s="72">
        <v>107</v>
      </c>
    </row>
    <row r="73" spans="1:10" ht="12" customHeight="1">
      <c r="A73" s="82" t="s">
        <v>181</v>
      </c>
      <c r="B73" s="83" t="s">
        <v>408</v>
      </c>
      <c r="C73" s="176">
        <v>137.96597760167785</v>
      </c>
      <c r="D73" s="91">
        <v>90.5</v>
      </c>
      <c r="E73" s="84">
        <v>128.80000000000001</v>
      </c>
      <c r="F73" s="84">
        <v>133.30000000000001</v>
      </c>
    </row>
    <row r="74" spans="1:10" ht="12" customHeight="1">
      <c r="A74" s="325" t="s">
        <v>141</v>
      </c>
      <c r="B74" s="326"/>
      <c r="C74" s="338"/>
      <c r="D74" s="339"/>
      <c r="E74" s="328"/>
      <c r="F74" s="325"/>
    </row>
    <row r="75" spans="1:10" ht="12" customHeight="1">
      <c r="A75" s="52" t="s">
        <v>407</v>
      </c>
      <c r="B75" s="53" t="s">
        <v>172</v>
      </c>
      <c r="C75" s="172">
        <v>11.1</v>
      </c>
      <c r="D75" s="94">
        <v>12</v>
      </c>
      <c r="E75" s="62">
        <v>12.5</v>
      </c>
      <c r="F75" s="52">
        <v>12.1</v>
      </c>
    </row>
    <row r="76" spans="1:10" ht="12" customHeight="1">
      <c r="A76" s="70" t="s">
        <v>409</v>
      </c>
      <c r="B76" s="71" t="s">
        <v>172</v>
      </c>
      <c r="C76" s="171">
        <v>6.2999999999999989</v>
      </c>
      <c r="D76" s="95">
        <v>5</v>
      </c>
      <c r="E76" s="88">
        <v>7.7</v>
      </c>
      <c r="F76" s="70">
        <v>8.1</v>
      </c>
    </row>
    <row r="77" spans="1:10" ht="12" customHeight="1">
      <c r="A77" s="82" t="s">
        <v>181</v>
      </c>
      <c r="B77" s="83" t="s">
        <v>172</v>
      </c>
      <c r="C77" s="176">
        <v>17.399999999999999</v>
      </c>
      <c r="D77" s="119">
        <v>17</v>
      </c>
      <c r="E77" s="86">
        <v>20.2</v>
      </c>
      <c r="F77" s="82">
        <v>20.2</v>
      </c>
    </row>
    <row r="78" spans="1:10" ht="12" customHeight="1">
      <c r="A78" s="334" t="s">
        <v>410</v>
      </c>
      <c r="B78" s="335"/>
      <c r="C78" s="340"/>
      <c r="D78" s="337"/>
      <c r="E78" s="336"/>
      <c r="F78" s="336"/>
    </row>
    <row r="79" spans="1:10" ht="12" customHeight="1">
      <c r="A79" s="73" t="s">
        <v>411</v>
      </c>
      <c r="B79" s="74" t="s">
        <v>257</v>
      </c>
      <c r="C79" s="173">
        <v>64</v>
      </c>
      <c r="D79" s="85">
        <v>70</v>
      </c>
      <c r="E79" s="85">
        <v>62</v>
      </c>
      <c r="F79" s="85">
        <v>60</v>
      </c>
    </row>
    <row r="80" spans="1:10" ht="12" customHeight="1">
      <c r="A80" s="82" t="s">
        <v>412</v>
      </c>
      <c r="B80" s="83" t="s">
        <v>257</v>
      </c>
      <c r="C80" s="176">
        <v>36</v>
      </c>
      <c r="D80" s="86">
        <v>30</v>
      </c>
      <c r="E80" s="86">
        <v>38</v>
      </c>
      <c r="F80" s="86">
        <v>40</v>
      </c>
    </row>
    <row r="81" spans="1:10" ht="12" customHeight="1">
      <c r="A81" s="325" t="s">
        <v>142</v>
      </c>
      <c r="B81" s="326"/>
      <c r="C81" s="338"/>
      <c r="D81" s="328"/>
      <c r="E81" s="328"/>
      <c r="F81" s="325"/>
      <c r="H81" s="52"/>
      <c r="I81" s="52"/>
      <c r="J81" s="52"/>
    </row>
    <row r="82" spans="1:10" ht="12" customHeight="1">
      <c r="A82" s="52" t="s">
        <v>407</v>
      </c>
      <c r="B82" s="53" t="s">
        <v>172</v>
      </c>
      <c r="C82" s="172">
        <v>11.3</v>
      </c>
      <c r="D82" s="89">
        <v>12.4</v>
      </c>
      <c r="E82" s="62">
        <v>12.8</v>
      </c>
      <c r="F82" s="62">
        <v>12</v>
      </c>
      <c r="H82" s="52"/>
      <c r="I82" s="52"/>
      <c r="J82" s="52"/>
    </row>
    <row r="83" spans="1:10" ht="12" customHeight="1">
      <c r="A83" s="70" t="s">
        <v>409</v>
      </c>
      <c r="B83" s="71" t="s">
        <v>172</v>
      </c>
      <c r="C83" s="171">
        <v>6.4</v>
      </c>
      <c r="D83" s="90">
        <v>5.8</v>
      </c>
      <c r="E83" s="88">
        <v>7.1</v>
      </c>
      <c r="F83" s="70">
        <v>8.1999999999999993</v>
      </c>
      <c r="H83" s="52"/>
      <c r="I83" s="52"/>
      <c r="J83" s="52"/>
    </row>
    <row r="84" spans="1:10" ht="12" customHeight="1">
      <c r="A84" s="82" t="s">
        <v>181</v>
      </c>
      <c r="B84" s="83" t="s">
        <v>172</v>
      </c>
      <c r="C84" s="176">
        <v>17.8</v>
      </c>
      <c r="D84" s="91">
        <v>18.2</v>
      </c>
      <c r="E84" s="86">
        <v>19.899999999999999</v>
      </c>
      <c r="F84" s="82">
        <v>20.2</v>
      </c>
      <c r="H84" s="52"/>
      <c r="I84" s="52"/>
      <c r="J84" s="52"/>
    </row>
    <row r="85" spans="1:10" ht="12" customHeight="1">
      <c r="A85" s="325" t="s">
        <v>143</v>
      </c>
      <c r="B85" s="326"/>
      <c r="C85" s="338"/>
      <c r="D85" s="328"/>
      <c r="E85" s="328"/>
      <c r="F85" s="328"/>
      <c r="H85" s="52"/>
      <c r="I85" s="52"/>
      <c r="J85" s="52"/>
    </row>
    <row r="86" spans="1:10" ht="12" customHeight="1">
      <c r="A86" s="52" t="s">
        <v>407</v>
      </c>
      <c r="B86" s="53" t="s">
        <v>357</v>
      </c>
      <c r="C86" s="172">
        <v>1315.9</v>
      </c>
      <c r="D86" s="89">
        <v>976.4</v>
      </c>
      <c r="E86" s="39">
        <v>1466</v>
      </c>
      <c r="F86" s="39">
        <v>1482</v>
      </c>
      <c r="H86" s="52"/>
      <c r="I86" s="52"/>
      <c r="J86" s="52"/>
    </row>
    <row r="87" spans="1:10" ht="12" customHeight="1">
      <c r="A87" s="70" t="s">
        <v>409</v>
      </c>
      <c r="B87" s="71" t="s">
        <v>357</v>
      </c>
      <c r="C87" s="171">
        <v>832.6</v>
      </c>
      <c r="D87" s="90">
        <v>485.9</v>
      </c>
      <c r="E87" s="72">
        <v>749.7</v>
      </c>
      <c r="F87" s="72">
        <v>815</v>
      </c>
      <c r="H87" s="52"/>
      <c r="I87" s="52"/>
      <c r="J87" s="52"/>
    </row>
    <row r="88" spans="1:10" ht="12" customHeight="1">
      <c r="A88" s="52" t="s">
        <v>181</v>
      </c>
      <c r="B88" s="53" t="s">
        <v>357</v>
      </c>
      <c r="C88" s="172">
        <v>2148.5</v>
      </c>
      <c r="D88" s="92">
        <v>1462.3</v>
      </c>
      <c r="E88" s="39">
        <v>2215.6999999999998</v>
      </c>
      <c r="F88" s="39">
        <v>2297</v>
      </c>
      <c r="H88" s="52"/>
      <c r="I88" s="52"/>
      <c r="J88" s="52"/>
    </row>
    <row r="89" spans="1:10" ht="12" customHeight="1">
      <c r="A89" s="334" t="s">
        <v>413</v>
      </c>
      <c r="B89" s="335"/>
      <c r="C89" s="340"/>
      <c r="D89" s="337"/>
      <c r="E89" s="336"/>
      <c r="F89" s="336"/>
      <c r="H89" s="52"/>
      <c r="I89" s="52"/>
      <c r="J89" s="52"/>
    </row>
    <row r="90" spans="1:10" ht="12" customHeight="1">
      <c r="A90" s="73" t="s">
        <v>414</v>
      </c>
      <c r="B90" s="74" t="s">
        <v>257</v>
      </c>
      <c r="C90" s="173">
        <v>61</v>
      </c>
      <c r="D90" s="93">
        <v>67</v>
      </c>
      <c r="E90" s="85">
        <v>66</v>
      </c>
      <c r="F90" s="85">
        <v>65</v>
      </c>
      <c r="H90" s="52"/>
      <c r="I90" s="52"/>
      <c r="J90" s="52"/>
    </row>
    <row r="91" spans="1:10" ht="12" customHeight="1">
      <c r="A91" s="82" t="s">
        <v>415</v>
      </c>
      <c r="B91" s="83" t="s">
        <v>257</v>
      </c>
      <c r="C91" s="176">
        <v>39</v>
      </c>
      <c r="D91" s="119">
        <v>33</v>
      </c>
      <c r="E91" s="86">
        <v>34</v>
      </c>
      <c r="F91" s="86">
        <v>35</v>
      </c>
      <c r="H91" s="52"/>
      <c r="I91" s="52"/>
      <c r="J91" s="52"/>
    </row>
    <row r="92" spans="1:10" ht="12" customHeight="1">
      <c r="A92" s="325" t="s">
        <v>145</v>
      </c>
      <c r="B92" s="326"/>
      <c r="C92" s="338"/>
      <c r="D92" s="328"/>
      <c r="E92" s="328"/>
      <c r="F92" s="328"/>
      <c r="H92" s="52"/>
      <c r="I92" s="52"/>
      <c r="J92" s="52"/>
    </row>
    <row r="93" spans="1:10" ht="12" customHeight="1">
      <c r="A93" s="52" t="s">
        <v>407</v>
      </c>
      <c r="B93" s="53" t="s">
        <v>357</v>
      </c>
      <c r="C93" s="172">
        <v>39.4</v>
      </c>
      <c r="D93" s="94">
        <v>49</v>
      </c>
      <c r="E93" s="39">
        <v>77.599999999999994</v>
      </c>
      <c r="F93" s="39">
        <v>47.2</v>
      </c>
      <c r="H93" s="52"/>
      <c r="I93" s="52"/>
      <c r="J93" s="52"/>
    </row>
    <row r="94" spans="1:10" ht="12" customHeight="1">
      <c r="A94" s="70" t="s">
        <v>409</v>
      </c>
      <c r="B94" s="71" t="s">
        <v>357</v>
      </c>
      <c r="C94" s="171">
        <v>50.3</v>
      </c>
      <c r="D94" s="90">
        <v>68.900000000000006</v>
      </c>
      <c r="E94" s="72">
        <v>105.7</v>
      </c>
      <c r="F94" s="72">
        <v>67.099999999999994</v>
      </c>
      <c r="H94" s="52"/>
      <c r="I94" s="52"/>
      <c r="J94" s="52"/>
    </row>
    <row r="95" spans="1:10" ht="12" customHeight="1">
      <c r="A95" s="82" t="s">
        <v>181</v>
      </c>
      <c r="B95" s="83" t="s">
        <v>357</v>
      </c>
      <c r="C95" s="176">
        <v>89.7</v>
      </c>
      <c r="D95" s="91">
        <v>117.9</v>
      </c>
      <c r="E95" s="84">
        <v>183.3</v>
      </c>
      <c r="F95" s="84">
        <v>114.3</v>
      </c>
    </row>
    <row r="96" spans="1:10" ht="12" customHeight="1">
      <c r="A96" s="325" t="s">
        <v>147</v>
      </c>
      <c r="B96" s="326"/>
      <c r="C96" s="338"/>
      <c r="D96" s="328"/>
      <c r="E96" s="328"/>
      <c r="F96" s="328"/>
    </row>
    <row r="97" spans="1:6" ht="12" customHeight="1">
      <c r="A97" s="52" t="s">
        <v>407</v>
      </c>
      <c r="B97" s="53" t="s">
        <v>416</v>
      </c>
      <c r="C97" s="172">
        <v>67.599999999999994</v>
      </c>
      <c r="D97" s="89">
        <v>52.9</v>
      </c>
      <c r="E97" s="39">
        <v>44.5</v>
      </c>
      <c r="F97" s="39">
        <v>52.9</v>
      </c>
    </row>
    <row r="98" spans="1:6" ht="12" customHeight="1">
      <c r="A98" s="70" t="s">
        <v>409</v>
      </c>
      <c r="B98" s="71" t="s">
        <v>416</v>
      </c>
      <c r="C98" s="171">
        <v>62.3</v>
      </c>
      <c r="D98" s="90">
        <v>61.4</v>
      </c>
      <c r="E98" s="72">
        <v>65</v>
      </c>
      <c r="F98" s="72">
        <v>61.5</v>
      </c>
    </row>
    <row r="99" spans="1:6" ht="12" customHeight="1">
      <c r="A99" s="82" t="s">
        <v>181</v>
      </c>
      <c r="B99" s="83" t="s">
        <v>416</v>
      </c>
      <c r="C99" s="176">
        <v>65.7</v>
      </c>
      <c r="D99" s="91">
        <v>55.6</v>
      </c>
      <c r="E99" s="84">
        <v>51.8</v>
      </c>
      <c r="F99" s="84">
        <v>56.4</v>
      </c>
    </row>
    <row r="100" spans="1:6" ht="12" customHeight="1">
      <c r="A100" s="334" t="s">
        <v>149</v>
      </c>
      <c r="B100" s="335"/>
      <c r="C100" s="336"/>
      <c r="D100" s="337"/>
      <c r="E100" s="336"/>
      <c r="F100" s="336"/>
    </row>
    <row r="101" spans="1:6" ht="12" customHeight="1">
      <c r="A101" s="52" t="s">
        <v>417</v>
      </c>
      <c r="B101" s="53" t="s">
        <v>257</v>
      </c>
      <c r="C101" s="154">
        <v>17</v>
      </c>
      <c r="D101" s="52">
        <v>17</v>
      </c>
      <c r="E101" s="52">
        <v>19</v>
      </c>
      <c r="F101" s="52">
        <v>16</v>
      </c>
    </row>
    <row r="102" spans="1:6" ht="12" customHeight="1">
      <c r="A102" s="70" t="s">
        <v>418</v>
      </c>
      <c r="B102" s="71" t="s">
        <v>257</v>
      </c>
      <c r="C102" s="155">
        <v>7.0000000000000009</v>
      </c>
      <c r="D102" s="70">
        <v>7</v>
      </c>
      <c r="E102" s="70">
        <v>9</v>
      </c>
      <c r="F102" s="70">
        <v>9</v>
      </c>
    </row>
    <row r="103" spans="1:6" ht="12" customHeight="1">
      <c r="A103" s="52" t="s">
        <v>419</v>
      </c>
      <c r="B103" s="53" t="s">
        <v>257</v>
      </c>
      <c r="C103" s="154">
        <v>2</v>
      </c>
      <c r="D103" s="52">
        <v>2</v>
      </c>
      <c r="E103" s="52">
        <v>2</v>
      </c>
      <c r="F103" s="154" t="s">
        <v>269</v>
      </c>
    </row>
    <row r="104" spans="1:6" ht="12" customHeight="1">
      <c r="A104" s="70" t="s">
        <v>420</v>
      </c>
      <c r="B104" s="71" t="s">
        <v>257</v>
      </c>
      <c r="C104" s="155">
        <v>15</v>
      </c>
      <c r="D104" s="70">
        <v>10</v>
      </c>
      <c r="E104" s="124">
        <v>10</v>
      </c>
      <c r="F104" s="70">
        <v>12</v>
      </c>
    </row>
    <row r="105" spans="1:6" ht="12" customHeight="1">
      <c r="A105" s="52" t="s">
        <v>421</v>
      </c>
      <c r="B105" s="53" t="s">
        <v>257</v>
      </c>
      <c r="C105" s="154">
        <v>21</v>
      </c>
      <c r="D105" s="52">
        <v>25</v>
      </c>
      <c r="E105" s="52">
        <v>25</v>
      </c>
      <c r="F105" s="52">
        <v>23</v>
      </c>
    </row>
    <row r="106" spans="1:6" ht="12" customHeight="1">
      <c r="A106" s="70" t="s">
        <v>422</v>
      </c>
      <c r="B106" s="71" t="s">
        <v>257</v>
      </c>
      <c r="C106" s="155">
        <v>0</v>
      </c>
      <c r="D106" s="70">
        <v>5</v>
      </c>
      <c r="E106" s="70">
        <v>5</v>
      </c>
      <c r="F106" s="155" t="s">
        <v>269</v>
      </c>
    </row>
    <row r="107" spans="1:6" ht="12" customHeight="1">
      <c r="A107" s="52" t="s">
        <v>423</v>
      </c>
      <c r="B107" s="53" t="s">
        <v>257</v>
      </c>
      <c r="C107" s="154">
        <v>4</v>
      </c>
      <c r="D107" s="52">
        <v>6</v>
      </c>
      <c r="E107" s="52">
        <v>5</v>
      </c>
      <c r="F107" s="52">
        <v>8</v>
      </c>
    </row>
    <row r="108" spans="1:6" ht="12" customHeight="1">
      <c r="A108" s="70" t="s">
        <v>164</v>
      </c>
      <c r="B108" s="71" t="s">
        <v>257</v>
      </c>
      <c r="C108" s="155">
        <v>2</v>
      </c>
      <c r="D108" s="70">
        <v>2</v>
      </c>
      <c r="E108" s="70">
        <v>2</v>
      </c>
      <c r="F108" s="155" t="s">
        <v>269</v>
      </c>
    </row>
    <row r="109" spans="1:6" ht="12" customHeight="1">
      <c r="A109" s="52" t="s">
        <v>253</v>
      </c>
      <c r="B109" s="53" t="s">
        <v>257</v>
      </c>
      <c r="C109" s="154">
        <v>10.999999999999993</v>
      </c>
      <c r="D109" s="52">
        <v>9</v>
      </c>
      <c r="E109" s="52">
        <v>10</v>
      </c>
      <c r="F109" s="52">
        <v>17</v>
      </c>
    </row>
    <row r="110" spans="1:6" ht="12" customHeight="1">
      <c r="A110" s="70" t="s">
        <v>166</v>
      </c>
      <c r="B110" s="71" t="s">
        <v>257</v>
      </c>
      <c r="C110" s="155">
        <v>11</v>
      </c>
      <c r="D110" s="70">
        <v>11</v>
      </c>
      <c r="E110" s="70">
        <v>9</v>
      </c>
      <c r="F110" s="70">
        <v>15</v>
      </c>
    </row>
    <row r="111" spans="1:6" ht="12" customHeight="1">
      <c r="A111" s="70" t="s">
        <v>424</v>
      </c>
      <c r="B111" s="71" t="s">
        <v>257</v>
      </c>
      <c r="C111" s="155">
        <v>2</v>
      </c>
      <c r="D111" s="70">
        <v>3</v>
      </c>
      <c r="E111" s="70">
        <v>2</v>
      </c>
      <c r="F111" s="155" t="s">
        <v>269</v>
      </c>
    </row>
    <row r="112" spans="1:6" ht="12" customHeight="1">
      <c r="A112" s="82" t="s">
        <v>425</v>
      </c>
      <c r="B112" s="83" t="s">
        <v>257</v>
      </c>
      <c r="C112" s="156">
        <v>8</v>
      </c>
      <c r="D112" s="82">
        <v>3</v>
      </c>
      <c r="E112" s="82">
        <v>3</v>
      </c>
      <c r="F112" s="156" t="s">
        <v>269</v>
      </c>
    </row>
    <row r="113" spans="1:10" ht="12" customHeight="1">
      <c r="A113" s="325" t="s">
        <v>169</v>
      </c>
      <c r="B113" s="326" t="s">
        <v>170</v>
      </c>
      <c r="C113" s="327">
        <v>2021</v>
      </c>
      <c r="D113" s="328">
        <v>2020</v>
      </c>
      <c r="E113" s="328">
        <v>2019</v>
      </c>
      <c r="F113" s="325">
        <v>2018</v>
      </c>
      <c r="H113" s="52"/>
      <c r="I113" s="52"/>
      <c r="J113" s="52"/>
    </row>
    <row r="114" spans="1:10" ht="12" customHeight="1">
      <c r="A114" s="334" t="s">
        <v>151</v>
      </c>
      <c r="B114" s="335"/>
      <c r="C114" s="336"/>
      <c r="D114" s="337"/>
      <c r="E114" s="336"/>
      <c r="F114" s="336"/>
    </row>
    <row r="115" spans="1:10" ht="12" customHeight="1">
      <c r="A115" s="52" t="s">
        <v>426</v>
      </c>
      <c r="B115" s="53" t="s">
        <v>318</v>
      </c>
      <c r="C115" s="172">
        <v>2148.5</v>
      </c>
      <c r="D115" s="39">
        <v>1462.3</v>
      </c>
      <c r="E115" s="39">
        <v>2215.8000000000002</v>
      </c>
      <c r="F115" s="39">
        <v>2296.6999999999998</v>
      </c>
    </row>
    <row r="116" spans="1:10" ht="12" customHeight="1">
      <c r="A116" s="70" t="s">
        <v>427</v>
      </c>
      <c r="B116" s="71" t="s">
        <v>318</v>
      </c>
      <c r="C116" s="171">
        <v>1688.9</v>
      </c>
      <c r="D116" s="72">
        <v>1507.1</v>
      </c>
      <c r="E116" s="72">
        <v>2532.5</v>
      </c>
      <c r="F116" s="72"/>
    </row>
    <row r="117" spans="1:10" ht="12" customHeight="1">
      <c r="A117" s="52" t="s">
        <v>428</v>
      </c>
      <c r="B117" s="53" t="s">
        <v>318</v>
      </c>
      <c r="C117" s="443">
        <v>-16.600000000000001</v>
      </c>
      <c r="D117" s="39">
        <v>2</v>
      </c>
      <c r="E117" s="39">
        <v>67.900000000000006</v>
      </c>
      <c r="F117" s="39">
        <v>36.200000000000003</v>
      </c>
    </row>
    <row r="118" spans="1:10" ht="12" customHeight="1">
      <c r="A118" s="70" t="s">
        <v>429</v>
      </c>
      <c r="B118" s="71" t="s">
        <v>318</v>
      </c>
      <c r="C118" s="171">
        <v>61.1</v>
      </c>
      <c r="D118" s="72">
        <v>119.7</v>
      </c>
      <c r="E118" s="72">
        <v>194.7</v>
      </c>
      <c r="F118" s="72">
        <v>159.9</v>
      </c>
    </row>
    <row r="119" spans="1:10" ht="12" customHeight="1">
      <c r="A119" s="52" t="s">
        <v>430</v>
      </c>
      <c r="B119" s="53" t="s">
        <v>318</v>
      </c>
      <c r="C119" s="172">
        <v>106.8</v>
      </c>
      <c r="D119" s="39">
        <v>77</v>
      </c>
      <c r="E119" s="39">
        <v>137.6</v>
      </c>
      <c r="F119" s="39">
        <v>174.9</v>
      </c>
    </row>
    <row r="120" spans="1:10" ht="12" customHeight="1">
      <c r="A120" s="113" t="s">
        <v>431</v>
      </c>
      <c r="B120" s="114" t="s">
        <v>318</v>
      </c>
      <c r="C120" s="444">
        <v>225.8</v>
      </c>
      <c r="D120" s="120">
        <v>208.8</v>
      </c>
      <c r="E120" s="120">
        <v>265</v>
      </c>
      <c r="F120" s="120">
        <v>241.1</v>
      </c>
    </row>
    <row r="121" spans="1:10" ht="12" customHeight="1">
      <c r="A121" s="113" t="s">
        <v>432</v>
      </c>
      <c r="B121" s="114" t="s">
        <v>318</v>
      </c>
      <c r="C121" s="444">
        <v>1311.8</v>
      </c>
      <c r="D121" s="120">
        <v>1075.4000000000001</v>
      </c>
      <c r="E121" s="120">
        <v>1171.2</v>
      </c>
      <c r="F121" s="120">
        <v>1217.7</v>
      </c>
    </row>
    <row r="122" spans="1:10" ht="12" customHeight="1">
      <c r="A122" s="82" t="s">
        <v>433</v>
      </c>
      <c r="B122" s="83" t="s">
        <v>318</v>
      </c>
      <c r="C122" s="176" t="s">
        <v>269</v>
      </c>
      <c r="D122" s="84">
        <v>24.2</v>
      </c>
      <c r="E122" s="84">
        <v>696.1</v>
      </c>
      <c r="F122" s="84"/>
    </row>
    <row r="124" spans="1:10" ht="12" customHeight="1">
      <c r="A124" s="334" t="s">
        <v>152</v>
      </c>
      <c r="B124" s="335"/>
      <c r="C124" s="336">
        <v>2021</v>
      </c>
      <c r="D124" s="337"/>
      <c r="E124" s="293"/>
      <c r="F124" s="293"/>
    </row>
    <row r="125" spans="1:10" ht="12" customHeight="1">
      <c r="A125" s="405" t="s">
        <v>434</v>
      </c>
      <c r="B125" s="406" t="s">
        <v>435</v>
      </c>
      <c r="C125" s="445">
        <v>546272</v>
      </c>
      <c r="D125" s="410"/>
      <c r="E125" s="410"/>
      <c r="F125" s="410"/>
    </row>
    <row r="126" spans="1:10" ht="12" customHeight="1">
      <c r="A126" s="407" t="s">
        <v>436</v>
      </c>
      <c r="B126" s="408" t="s">
        <v>435</v>
      </c>
      <c r="C126" s="446">
        <v>453209</v>
      </c>
      <c r="D126" s="409"/>
      <c r="E126" s="409"/>
      <c r="F126" s="409"/>
    </row>
    <row r="127" spans="1:10" ht="12" customHeight="1">
      <c r="A127" s="407" t="s">
        <v>437</v>
      </c>
      <c r="B127" s="408" t="s">
        <v>435</v>
      </c>
      <c r="C127" s="446">
        <v>326962</v>
      </c>
      <c r="D127" s="447"/>
      <c r="E127" s="409"/>
      <c r="F127" s="409"/>
    </row>
    <row r="128" spans="1:10" ht="12" customHeight="1">
      <c r="A128" s="409" t="s">
        <v>438</v>
      </c>
      <c r="B128" s="408" t="s">
        <v>435</v>
      </c>
      <c r="C128" s="448">
        <v>14080</v>
      </c>
      <c r="D128" s="409"/>
      <c r="E128" s="409"/>
      <c r="F128" s="409"/>
    </row>
    <row r="129" spans="1:6" ht="12" customHeight="1">
      <c r="A129" s="409" t="s">
        <v>439</v>
      </c>
      <c r="B129" s="408" t="s">
        <v>435</v>
      </c>
      <c r="C129" s="448">
        <v>600</v>
      </c>
      <c r="D129" s="409"/>
      <c r="E129" s="409"/>
      <c r="F129" s="409"/>
    </row>
    <row r="130" spans="1:6" ht="12" customHeight="1">
      <c r="A130" s="410" t="s">
        <v>440</v>
      </c>
      <c r="B130" s="397" t="s">
        <v>383</v>
      </c>
      <c r="C130" s="445">
        <v>1675</v>
      </c>
      <c r="D130" s="410"/>
      <c r="E130" s="410"/>
      <c r="F130" s="410"/>
    </row>
    <row r="131" spans="1:6" ht="12" customHeight="1">
      <c r="A131" s="410" t="s">
        <v>441</v>
      </c>
      <c r="B131" s="397" t="s">
        <v>383</v>
      </c>
      <c r="C131" s="445">
        <v>240</v>
      </c>
      <c r="D131" s="410"/>
      <c r="E131" s="410"/>
      <c r="F131" s="410"/>
    </row>
    <row r="132" spans="1:6" ht="12" customHeight="1">
      <c r="A132" s="410" t="s">
        <v>442</v>
      </c>
      <c r="B132" s="397" t="s">
        <v>383</v>
      </c>
      <c r="C132" s="445">
        <v>1000</v>
      </c>
      <c r="D132" s="410"/>
      <c r="E132" s="410"/>
      <c r="F132" s="410"/>
    </row>
    <row r="133" spans="1:6" ht="12" customHeight="1">
      <c r="A133" s="410" t="s">
        <v>443</v>
      </c>
      <c r="B133" s="397" t="s">
        <v>383</v>
      </c>
      <c r="C133" s="445">
        <v>2500</v>
      </c>
      <c r="D133" s="410"/>
      <c r="E133" s="410"/>
      <c r="F133" s="410"/>
    </row>
    <row r="134" spans="1:6" ht="12" customHeight="1">
      <c r="A134" s="439" t="s">
        <v>444</v>
      </c>
      <c r="B134" s="53" t="s">
        <v>383</v>
      </c>
      <c r="C134" s="449">
        <v>100</v>
      </c>
      <c r="D134" s="439"/>
      <c r="E134" s="439"/>
      <c r="F134" s="439"/>
    </row>
    <row r="135" spans="1:6" ht="12" customHeight="1">
      <c r="A135" s="439" t="s">
        <v>445</v>
      </c>
      <c r="B135" s="53" t="s">
        <v>383</v>
      </c>
      <c r="C135" s="449">
        <v>75000</v>
      </c>
      <c r="D135" s="439"/>
      <c r="E135" s="439"/>
      <c r="F135" s="439"/>
    </row>
    <row r="136" spans="1:6" ht="12" customHeight="1">
      <c r="A136" s="437"/>
      <c r="B136" s="438"/>
      <c r="C136" s="438"/>
      <c r="D136" s="438"/>
      <c r="E136" s="438"/>
      <c r="F136" s="438"/>
    </row>
    <row r="137" spans="1:6" ht="12" customHeight="1">
      <c r="A137" s="368"/>
    </row>
    <row r="138" spans="1:6" ht="12" customHeight="1">
      <c r="A138" s="369"/>
      <c r="B138" s="65"/>
      <c r="C138" s="370"/>
    </row>
  </sheetData>
  <sheetProtection sheet="1" objects="1" scenarios="1" selectLockedCells="1" selectUnlockedCells="1"/>
  <hyperlinks>
    <hyperlink ref="F1" location="'Data Contents'!B1" display="Data Contents" xr:uid="{58D808AE-D0D1-46F9-AFAD-94163DD6E9EE}"/>
  </hyperlinks>
  <pageMargins left="0.7" right="0.7" top="0.75" bottom="0.75" header="0.3" footer="0.3"/>
  <pageSetup paperSize="9" fitToHeight="0" orientation="portrait" r:id="rId1"/>
  <rowBreaks count="2" manualBreakCount="2">
    <brk id="58" max="5" man="1"/>
    <brk id="112"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C108"/>
  <sheetViews>
    <sheetView tabSelected="1" zoomScaleNormal="100" workbookViewId="0">
      <selection sqref="A1:C108"/>
    </sheetView>
  </sheetViews>
  <sheetFormatPr defaultColWidth="155.140625" defaultRowHeight="12" customHeight="1"/>
  <cols>
    <col min="1" max="1" width="29.7109375" style="280" bestFit="1" customWidth="1"/>
    <col min="2" max="2" width="94.42578125" customWidth="1"/>
    <col min="3" max="3" width="54.85546875" bestFit="1" customWidth="1"/>
    <col min="4" max="4" width="19.85546875" customWidth="1"/>
  </cols>
  <sheetData>
    <row r="1" spans="1:3" ht="15">
      <c r="A1" s="274"/>
      <c r="B1" s="115" t="s">
        <v>446</v>
      </c>
      <c r="C1" s="434" t="s">
        <v>7</v>
      </c>
    </row>
    <row r="2" spans="1:3" ht="23.25">
      <c r="A2" s="516" t="s">
        <v>447</v>
      </c>
      <c r="B2" s="516"/>
      <c r="C2" s="516"/>
    </row>
    <row r="3" spans="1:3" ht="15">
      <c r="A3" s="518" t="s">
        <v>448</v>
      </c>
      <c r="B3" s="518"/>
      <c r="C3" s="518"/>
    </row>
    <row r="4" spans="1:3" ht="12" customHeight="1">
      <c r="A4" s="450" t="s">
        <v>449</v>
      </c>
      <c r="B4" s="451" t="s">
        <v>450</v>
      </c>
      <c r="C4" s="451" t="s">
        <v>451</v>
      </c>
    </row>
    <row r="5" spans="1:3" ht="12" customHeight="1">
      <c r="A5" s="452" t="s">
        <v>452</v>
      </c>
      <c r="B5" s="452"/>
      <c r="C5" s="453"/>
    </row>
    <row r="6" spans="1:3" ht="12" customHeight="1">
      <c r="A6" s="275" t="s">
        <v>453</v>
      </c>
      <c r="B6" s="116" t="s">
        <v>454</v>
      </c>
      <c r="C6" s="417" t="s">
        <v>455</v>
      </c>
    </row>
    <row r="7" spans="1:3" ht="12" customHeight="1">
      <c r="A7" s="276" t="s">
        <v>456</v>
      </c>
      <c r="B7" s="157" t="s">
        <v>457</v>
      </c>
      <c r="C7" s="418" t="s">
        <v>455</v>
      </c>
    </row>
    <row r="8" spans="1:3" ht="12" customHeight="1">
      <c r="A8" s="275" t="s">
        <v>458</v>
      </c>
      <c r="B8" s="116" t="s">
        <v>459</v>
      </c>
      <c r="C8" s="418" t="s">
        <v>455</v>
      </c>
    </row>
    <row r="9" spans="1:3" ht="12" customHeight="1">
      <c r="A9" s="276" t="s">
        <v>460</v>
      </c>
      <c r="B9" s="157" t="s">
        <v>461</v>
      </c>
      <c r="C9" s="418" t="s">
        <v>455</v>
      </c>
    </row>
    <row r="10" spans="1:3" ht="12" customHeight="1">
      <c r="A10" s="275" t="s">
        <v>462</v>
      </c>
      <c r="B10" s="116" t="s">
        <v>463</v>
      </c>
      <c r="C10" s="418" t="s">
        <v>455</v>
      </c>
    </row>
    <row r="11" spans="1:3" ht="12" customHeight="1">
      <c r="A11" s="276" t="s">
        <v>464</v>
      </c>
      <c r="B11" s="157" t="s">
        <v>465</v>
      </c>
      <c r="C11" s="418" t="s">
        <v>455</v>
      </c>
    </row>
    <row r="12" spans="1:3" ht="12" customHeight="1">
      <c r="A12" s="275" t="s">
        <v>466</v>
      </c>
      <c r="B12" s="116" t="s">
        <v>467</v>
      </c>
      <c r="C12" s="419" t="s">
        <v>468</v>
      </c>
    </row>
    <row r="13" spans="1:3" ht="12" customHeight="1">
      <c r="A13" s="276" t="s">
        <v>469</v>
      </c>
      <c r="B13" s="157" t="s">
        <v>470</v>
      </c>
      <c r="C13" s="418" t="s">
        <v>455</v>
      </c>
    </row>
    <row r="14" spans="1:3" ht="12" customHeight="1">
      <c r="A14" s="275" t="s">
        <v>471</v>
      </c>
      <c r="B14" s="116" t="s">
        <v>472</v>
      </c>
      <c r="C14" s="420" t="s">
        <v>473</v>
      </c>
    </row>
    <row r="15" spans="1:3" ht="12" customHeight="1">
      <c r="A15" s="276" t="s">
        <v>474</v>
      </c>
      <c r="B15" s="157" t="s">
        <v>475</v>
      </c>
      <c r="C15" s="418" t="s">
        <v>476</v>
      </c>
    </row>
    <row r="16" spans="1:3" ht="12" customHeight="1">
      <c r="A16" s="276" t="s">
        <v>477</v>
      </c>
      <c r="B16" s="116" t="s">
        <v>478</v>
      </c>
      <c r="C16" s="422" t="s">
        <v>479</v>
      </c>
    </row>
    <row r="17" spans="1:3" ht="12" customHeight="1">
      <c r="A17" s="276" t="s">
        <v>480</v>
      </c>
      <c r="B17" s="157" t="s">
        <v>481</v>
      </c>
      <c r="C17" s="418" t="s">
        <v>482</v>
      </c>
    </row>
    <row r="18" spans="1:3" ht="12" customHeight="1">
      <c r="A18" s="275" t="s">
        <v>483</v>
      </c>
      <c r="B18" s="116" t="s">
        <v>484</v>
      </c>
      <c r="C18" s="418" t="s">
        <v>485</v>
      </c>
    </row>
    <row r="19" spans="1:3" ht="12" customHeight="1">
      <c r="A19" s="276" t="s">
        <v>486</v>
      </c>
      <c r="B19" s="157" t="s">
        <v>487</v>
      </c>
      <c r="C19" s="419" t="s">
        <v>488</v>
      </c>
    </row>
    <row r="20" spans="1:3" ht="12" customHeight="1">
      <c r="A20" s="275" t="s">
        <v>489</v>
      </c>
      <c r="B20" s="116" t="s">
        <v>490</v>
      </c>
      <c r="C20" s="418" t="s">
        <v>491</v>
      </c>
    </row>
    <row r="21" spans="1:3" ht="12" customHeight="1">
      <c r="A21" s="276" t="s">
        <v>492</v>
      </c>
      <c r="B21" s="157" t="s">
        <v>493</v>
      </c>
      <c r="C21" s="422" t="s">
        <v>494</v>
      </c>
    </row>
    <row r="22" spans="1:3" ht="12" customHeight="1">
      <c r="A22" s="275" t="s">
        <v>495</v>
      </c>
      <c r="B22" s="116" t="s">
        <v>496</v>
      </c>
      <c r="C22" s="418" t="s">
        <v>476</v>
      </c>
    </row>
    <row r="23" spans="1:3" ht="12" customHeight="1">
      <c r="A23" s="276" t="s">
        <v>497</v>
      </c>
      <c r="B23" s="157" t="s">
        <v>498</v>
      </c>
      <c r="C23" s="423" t="s">
        <v>499</v>
      </c>
    </row>
    <row r="24" spans="1:3" ht="12" customHeight="1">
      <c r="A24" s="275" t="s">
        <v>500</v>
      </c>
      <c r="B24" s="116" t="s">
        <v>501</v>
      </c>
      <c r="C24" s="362" t="s">
        <v>499</v>
      </c>
    </row>
    <row r="25" spans="1:3" ht="12" customHeight="1">
      <c r="A25" s="276" t="s">
        <v>502</v>
      </c>
      <c r="B25" s="157" t="s">
        <v>503</v>
      </c>
      <c r="C25" s="359" t="s">
        <v>494</v>
      </c>
    </row>
    <row r="26" spans="1:3" ht="12" customHeight="1">
      <c r="A26" s="275" t="s">
        <v>504</v>
      </c>
      <c r="B26" s="116" t="s">
        <v>505</v>
      </c>
      <c r="C26" s="359" t="s">
        <v>494</v>
      </c>
    </row>
    <row r="27" spans="1:3" ht="12" customHeight="1">
      <c r="A27" s="276" t="s">
        <v>506</v>
      </c>
      <c r="B27" s="157" t="s">
        <v>507</v>
      </c>
      <c r="C27" s="357" t="s">
        <v>476</v>
      </c>
    </row>
    <row r="28" spans="1:3" ht="12" customHeight="1">
      <c r="A28" s="275" t="s">
        <v>508</v>
      </c>
      <c r="B28" s="116" t="s">
        <v>509</v>
      </c>
      <c r="C28" s="362" t="s">
        <v>499</v>
      </c>
    </row>
    <row r="29" spans="1:3" ht="12" customHeight="1">
      <c r="A29" s="276" t="s">
        <v>510</v>
      </c>
      <c r="B29" s="157" t="s">
        <v>511</v>
      </c>
      <c r="C29" s="359" t="s">
        <v>494</v>
      </c>
    </row>
    <row r="30" spans="1:3" ht="12" customHeight="1">
      <c r="A30" s="275" t="s">
        <v>512</v>
      </c>
      <c r="B30" s="116" t="s">
        <v>513</v>
      </c>
      <c r="C30" s="424" t="s">
        <v>514</v>
      </c>
    </row>
    <row r="31" spans="1:3" ht="12" customHeight="1">
      <c r="A31" s="276" t="s">
        <v>515</v>
      </c>
      <c r="B31" s="157" t="s">
        <v>516</v>
      </c>
      <c r="C31" s="419" t="s">
        <v>514</v>
      </c>
    </row>
    <row r="32" spans="1:3" ht="12" customHeight="1">
      <c r="A32" s="275" t="s">
        <v>517</v>
      </c>
      <c r="B32" s="116" t="s">
        <v>518</v>
      </c>
      <c r="C32" s="418" t="s">
        <v>519</v>
      </c>
    </row>
    <row r="33" spans="1:3" ht="12" customHeight="1">
      <c r="A33" s="276" t="s">
        <v>520</v>
      </c>
      <c r="B33" s="157" t="s">
        <v>521</v>
      </c>
      <c r="C33" s="418" t="s">
        <v>476</v>
      </c>
    </row>
    <row r="34" spans="1:3" ht="12" customHeight="1">
      <c r="A34" s="275" t="s">
        <v>522</v>
      </c>
      <c r="B34" s="116" t="s">
        <v>523</v>
      </c>
      <c r="C34" s="418" t="s">
        <v>476</v>
      </c>
    </row>
    <row r="35" spans="1:3" ht="12" customHeight="1">
      <c r="A35" s="276" t="s">
        <v>524</v>
      </c>
      <c r="B35" s="157" t="s">
        <v>525</v>
      </c>
      <c r="C35" s="418" t="s">
        <v>519</v>
      </c>
    </row>
    <row r="36" spans="1:3" ht="12" customHeight="1">
      <c r="A36" s="277" t="s">
        <v>526</v>
      </c>
      <c r="B36" s="157" t="s">
        <v>527</v>
      </c>
      <c r="C36" s="418" t="s">
        <v>519</v>
      </c>
    </row>
    <row r="37" spans="1:3" ht="12" customHeight="1">
      <c r="A37" s="276" t="s">
        <v>528</v>
      </c>
      <c r="B37" s="157" t="s">
        <v>529</v>
      </c>
      <c r="C37" s="418" t="s">
        <v>519</v>
      </c>
    </row>
    <row r="38" spans="1:3" ht="12" customHeight="1">
      <c r="A38" s="275" t="s">
        <v>530</v>
      </c>
      <c r="B38" s="116" t="s">
        <v>531</v>
      </c>
      <c r="C38" s="420" t="s">
        <v>532</v>
      </c>
    </row>
    <row r="39" spans="1:3" ht="12" customHeight="1">
      <c r="A39" s="276" t="s">
        <v>533</v>
      </c>
      <c r="B39" s="157" t="s">
        <v>534</v>
      </c>
      <c r="C39" s="418" t="s">
        <v>519</v>
      </c>
    </row>
    <row r="40" spans="1:3" ht="12" customHeight="1">
      <c r="A40" s="275" t="s">
        <v>535</v>
      </c>
      <c r="B40" s="116" t="s">
        <v>536</v>
      </c>
      <c r="C40" s="418" t="s">
        <v>519</v>
      </c>
    </row>
    <row r="41" spans="1:3" ht="12" customHeight="1">
      <c r="A41" s="276" t="s">
        <v>537</v>
      </c>
      <c r="B41" s="157" t="s">
        <v>538</v>
      </c>
      <c r="C41" s="421" t="s">
        <v>539</v>
      </c>
    </row>
    <row r="42" spans="1:3" ht="12" customHeight="1">
      <c r="A42" s="275" t="s">
        <v>540</v>
      </c>
      <c r="B42" s="116" t="s">
        <v>541</v>
      </c>
      <c r="C42" s="357" t="s">
        <v>519</v>
      </c>
    </row>
    <row r="43" spans="1:3" ht="12" customHeight="1">
      <c r="A43" s="276" t="s">
        <v>542</v>
      </c>
      <c r="B43" s="157" t="s">
        <v>543</v>
      </c>
      <c r="C43" s="358" t="s">
        <v>544</v>
      </c>
    </row>
    <row r="44" spans="1:3" ht="12" customHeight="1">
      <c r="A44" s="275" t="s">
        <v>545</v>
      </c>
      <c r="B44" s="116" t="s">
        <v>546</v>
      </c>
      <c r="C44" s="358" t="s">
        <v>544</v>
      </c>
    </row>
    <row r="45" spans="1:3" ht="12" customHeight="1">
      <c r="A45" s="276" t="s">
        <v>547</v>
      </c>
      <c r="B45" s="157" t="s">
        <v>548</v>
      </c>
      <c r="C45" s="358" t="s">
        <v>544</v>
      </c>
    </row>
    <row r="46" spans="1:3" ht="12" customHeight="1">
      <c r="A46" s="275" t="s">
        <v>549</v>
      </c>
      <c r="B46" s="116" t="s">
        <v>550</v>
      </c>
      <c r="C46" s="358" t="s">
        <v>544</v>
      </c>
    </row>
    <row r="47" spans="1:3" ht="12" customHeight="1">
      <c r="A47" s="276" t="s">
        <v>551</v>
      </c>
      <c r="B47" s="157" t="s">
        <v>552</v>
      </c>
      <c r="C47" s="357" t="s">
        <v>519</v>
      </c>
    </row>
    <row r="48" spans="1:3" ht="12" customHeight="1">
      <c r="A48" s="276" t="s">
        <v>553</v>
      </c>
      <c r="B48" s="157" t="s">
        <v>554</v>
      </c>
      <c r="C48" s="358" t="s">
        <v>555</v>
      </c>
    </row>
    <row r="49" spans="1:3" ht="12" customHeight="1">
      <c r="A49" s="429" t="s">
        <v>556</v>
      </c>
      <c r="B49" s="427" t="s">
        <v>557</v>
      </c>
      <c r="C49" s="425" t="s">
        <v>558</v>
      </c>
    </row>
    <row r="50" spans="1:3" ht="12" customHeight="1">
      <c r="A50" s="428" t="s">
        <v>559</v>
      </c>
      <c r="B50" s="426" t="s">
        <v>560</v>
      </c>
      <c r="C50" s="357" t="s">
        <v>476</v>
      </c>
    </row>
    <row r="51" spans="1:3" ht="12" customHeight="1">
      <c r="A51" s="341" t="s">
        <v>561</v>
      </c>
      <c r="B51" s="341"/>
      <c r="C51" s="363"/>
    </row>
    <row r="52" spans="1:3" ht="12" customHeight="1">
      <c r="A52" s="275" t="s">
        <v>562</v>
      </c>
      <c r="B52" s="116" t="s">
        <v>563</v>
      </c>
      <c r="C52" s="357" t="s">
        <v>476</v>
      </c>
    </row>
    <row r="53" spans="1:3" ht="15">
      <c r="A53" s="341" t="s">
        <v>564</v>
      </c>
      <c r="B53" s="341"/>
      <c r="C53" s="363"/>
    </row>
    <row r="54" spans="1:3" ht="12" customHeight="1">
      <c r="A54" s="275" t="s">
        <v>559</v>
      </c>
      <c r="B54" s="116" t="s">
        <v>560</v>
      </c>
      <c r="C54" s="430" t="s">
        <v>476</v>
      </c>
    </row>
    <row r="55" spans="1:3" ht="12" customHeight="1">
      <c r="A55" s="276" t="s">
        <v>565</v>
      </c>
      <c r="B55" s="157" t="s">
        <v>566</v>
      </c>
      <c r="C55" s="418" t="s">
        <v>476</v>
      </c>
    </row>
    <row r="56" spans="1:3" ht="12" customHeight="1">
      <c r="A56" s="275" t="s">
        <v>567</v>
      </c>
      <c r="B56" s="116" t="s">
        <v>568</v>
      </c>
      <c r="C56" s="357" t="s">
        <v>476</v>
      </c>
    </row>
    <row r="57" spans="1:3" ht="12" customHeight="1">
      <c r="A57" s="341" t="s">
        <v>569</v>
      </c>
      <c r="B57" s="341"/>
      <c r="C57" s="363"/>
    </row>
    <row r="58" spans="1:3" ht="12" customHeight="1">
      <c r="A58" s="275" t="s">
        <v>570</v>
      </c>
      <c r="B58" s="116" t="s">
        <v>571</v>
      </c>
      <c r="C58" s="430" t="s">
        <v>476</v>
      </c>
    </row>
    <row r="59" spans="1:3" ht="12" customHeight="1">
      <c r="A59" s="279" t="s">
        <v>572</v>
      </c>
      <c r="B59" s="159" t="s">
        <v>573</v>
      </c>
      <c r="C59" s="357" t="s">
        <v>476</v>
      </c>
    </row>
    <row r="60" spans="1:3" ht="12" customHeight="1">
      <c r="A60" s="341" t="s">
        <v>574</v>
      </c>
      <c r="B60" s="341"/>
      <c r="C60" s="363"/>
    </row>
    <row r="61" spans="1:3" ht="12" customHeight="1">
      <c r="A61" s="275" t="s">
        <v>559</v>
      </c>
      <c r="B61" s="116" t="s">
        <v>560</v>
      </c>
      <c r="C61" s="430" t="s">
        <v>575</v>
      </c>
    </row>
    <row r="62" spans="1:3" ht="12" customHeight="1">
      <c r="A62" s="276" t="s">
        <v>570</v>
      </c>
      <c r="B62" s="157" t="s">
        <v>576</v>
      </c>
      <c r="C62" s="418" t="s">
        <v>575</v>
      </c>
    </row>
    <row r="63" spans="1:3" ht="12" customHeight="1">
      <c r="A63" s="275" t="s">
        <v>577</v>
      </c>
      <c r="B63" s="116" t="s">
        <v>578</v>
      </c>
      <c r="C63" s="357" t="s">
        <v>575</v>
      </c>
    </row>
    <row r="64" spans="1:3" ht="12" customHeight="1">
      <c r="A64" s="341" t="s">
        <v>579</v>
      </c>
      <c r="B64" s="341"/>
      <c r="C64" s="363"/>
    </row>
    <row r="65" spans="1:3" ht="12" customHeight="1">
      <c r="A65" s="275" t="s">
        <v>559</v>
      </c>
      <c r="B65" s="116" t="s">
        <v>580</v>
      </c>
      <c r="C65" s="430" t="s">
        <v>575</v>
      </c>
    </row>
    <row r="66" spans="1:3" ht="12" customHeight="1">
      <c r="A66" s="276" t="s">
        <v>570</v>
      </c>
      <c r="B66" s="157" t="s">
        <v>581</v>
      </c>
      <c r="C66" s="418" t="s">
        <v>575</v>
      </c>
    </row>
    <row r="67" spans="1:3" ht="12" customHeight="1">
      <c r="A67" s="275" t="s">
        <v>582</v>
      </c>
      <c r="B67" s="116" t="s">
        <v>583</v>
      </c>
      <c r="C67" s="357" t="s">
        <v>575</v>
      </c>
    </row>
    <row r="68" spans="1:3" ht="12" customHeight="1">
      <c r="A68" s="341" t="s">
        <v>584</v>
      </c>
      <c r="B68" s="341"/>
      <c r="C68" s="363"/>
    </row>
    <row r="69" spans="1:3" ht="12" customHeight="1">
      <c r="A69" s="275" t="s">
        <v>559</v>
      </c>
      <c r="B69" s="116" t="s">
        <v>580</v>
      </c>
      <c r="C69" s="430" t="s">
        <v>575</v>
      </c>
    </row>
    <row r="70" spans="1:3" ht="12" customHeight="1">
      <c r="A70" s="276" t="s">
        <v>570</v>
      </c>
      <c r="B70" s="157" t="s">
        <v>585</v>
      </c>
      <c r="C70" s="418" t="s">
        <v>575</v>
      </c>
    </row>
    <row r="71" spans="1:3" ht="12" customHeight="1">
      <c r="A71" s="276" t="s">
        <v>586</v>
      </c>
      <c r="B71" s="157" t="s">
        <v>587</v>
      </c>
      <c r="C71" s="357" t="s">
        <v>575</v>
      </c>
    </row>
    <row r="72" spans="1:3" ht="12" customHeight="1">
      <c r="A72" s="341" t="s">
        <v>588</v>
      </c>
      <c r="B72" s="341"/>
      <c r="C72" s="363"/>
    </row>
    <row r="73" spans="1:3" ht="12" customHeight="1">
      <c r="A73" s="412" t="s">
        <v>570</v>
      </c>
      <c r="B73" s="414" t="s">
        <v>589</v>
      </c>
      <c r="C73" s="430" t="s">
        <v>575</v>
      </c>
    </row>
    <row r="74" spans="1:3" ht="12" customHeight="1">
      <c r="A74" s="275" t="s">
        <v>590</v>
      </c>
      <c r="B74" s="116" t="s">
        <v>591</v>
      </c>
      <c r="C74" s="418" t="s">
        <v>575</v>
      </c>
    </row>
    <row r="75" spans="1:3" ht="12" customHeight="1">
      <c r="A75" s="276" t="s">
        <v>592</v>
      </c>
      <c r="B75" s="157" t="s">
        <v>593</v>
      </c>
      <c r="C75" s="418" t="s">
        <v>575</v>
      </c>
    </row>
    <row r="76" spans="1:3" ht="12" customHeight="1">
      <c r="A76" s="276" t="s">
        <v>594</v>
      </c>
      <c r="B76" s="157" t="s">
        <v>595</v>
      </c>
      <c r="C76" s="418" t="s">
        <v>575</v>
      </c>
    </row>
    <row r="77" spans="1:3" ht="12" customHeight="1">
      <c r="A77" s="275" t="s">
        <v>596</v>
      </c>
      <c r="B77" s="116" t="s">
        <v>118</v>
      </c>
      <c r="C77" s="357" t="s">
        <v>575</v>
      </c>
    </row>
    <row r="78" spans="1:3" ht="12" customHeight="1">
      <c r="A78" s="341" t="s">
        <v>597</v>
      </c>
      <c r="B78" s="341"/>
      <c r="C78" s="363"/>
    </row>
    <row r="79" spans="1:3" ht="12" customHeight="1">
      <c r="A79" s="275" t="s">
        <v>570</v>
      </c>
      <c r="B79" s="116" t="s">
        <v>598</v>
      </c>
      <c r="C79" s="430" t="s">
        <v>575</v>
      </c>
    </row>
    <row r="80" spans="1:3" ht="12" customHeight="1">
      <c r="A80" s="276" t="s">
        <v>599</v>
      </c>
      <c r="B80" s="157" t="s">
        <v>600</v>
      </c>
      <c r="C80" s="418" t="s">
        <v>575</v>
      </c>
    </row>
    <row r="81" spans="1:3" ht="12" customHeight="1">
      <c r="A81" s="276" t="s">
        <v>601</v>
      </c>
      <c r="B81" s="157" t="s">
        <v>106</v>
      </c>
      <c r="C81" s="418" t="s">
        <v>575</v>
      </c>
    </row>
    <row r="82" spans="1:3" ht="12" customHeight="1">
      <c r="A82" s="275" t="s">
        <v>602</v>
      </c>
      <c r="B82" s="116" t="s">
        <v>104</v>
      </c>
      <c r="C82" s="357" t="s">
        <v>575</v>
      </c>
    </row>
    <row r="83" spans="1:3" ht="15">
      <c r="A83" s="341" t="s">
        <v>603</v>
      </c>
      <c r="B83" s="341"/>
      <c r="C83" s="363"/>
    </row>
    <row r="84" spans="1:3" ht="12" customHeight="1">
      <c r="A84" s="278" t="s">
        <v>570</v>
      </c>
      <c r="B84" s="158" t="s">
        <v>604</v>
      </c>
      <c r="C84" s="430" t="s">
        <v>575</v>
      </c>
    </row>
    <row r="85" spans="1:3" ht="12" customHeight="1">
      <c r="A85" s="275" t="s">
        <v>605</v>
      </c>
      <c r="B85" s="116" t="s">
        <v>606</v>
      </c>
      <c r="C85" s="357" t="s">
        <v>575</v>
      </c>
    </row>
    <row r="86" spans="1:3" ht="12" customHeight="1">
      <c r="A86" s="341" t="s">
        <v>607</v>
      </c>
      <c r="B86" s="341"/>
      <c r="C86" s="363"/>
    </row>
    <row r="87" spans="1:3" ht="12" customHeight="1">
      <c r="A87" s="275" t="s">
        <v>570</v>
      </c>
      <c r="B87" s="116" t="s">
        <v>608</v>
      </c>
      <c r="C87" s="430" t="s">
        <v>609</v>
      </c>
    </row>
    <row r="88" spans="1:3" ht="12" customHeight="1">
      <c r="A88" s="276" t="s">
        <v>610</v>
      </c>
      <c r="B88" s="157" t="s">
        <v>611</v>
      </c>
      <c r="C88" s="418" t="s">
        <v>609</v>
      </c>
    </row>
    <row r="89" spans="1:3" ht="12" customHeight="1">
      <c r="A89" s="275" t="s">
        <v>612</v>
      </c>
      <c r="B89" s="116" t="s">
        <v>613</v>
      </c>
      <c r="C89" s="357" t="s">
        <v>609</v>
      </c>
    </row>
    <row r="90" spans="1:3" ht="22.5">
      <c r="A90" s="341" t="s">
        <v>614</v>
      </c>
      <c r="B90" s="341"/>
      <c r="C90" s="363"/>
    </row>
    <row r="91" spans="1:3" ht="12" customHeight="1">
      <c r="A91" s="275" t="s">
        <v>615</v>
      </c>
      <c r="B91" s="116" t="s">
        <v>616</v>
      </c>
      <c r="C91" s="430" t="s">
        <v>617</v>
      </c>
    </row>
    <row r="92" spans="1:3" ht="12" customHeight="1">
      <c r="A92" s="276" t="s">
        <v>618</v>
      </c>
      <c r="B92" s="427" t="s">
        <v>619</v>
      </c>
      <c r="C92" s="418" t="s">
        <v>617</v>
      </c>
    </row>
    <row r="93" spans="1:3" ht="12" customHeight="1">
      <c r="A93" s="275" t="s">
        <v>620</v>
      </c>
      <c r="B93" s="431" t="s">
        <v>621</v>
      </c>
      <c r="C93" s="418" t="s">
        <v>617</v>
      </c>
    </row>
    <row r="94" spans="1:3" ht="12" customHeight="1">
      <c r="A94" s="275" t="s">
        <v>622</v>
      </c>
      <c r="B94" s="431" t="s">
        <v>623</v>
      </c>
      <c r="C94" s="418" t="s">
        <v>617</v>
      </c>
    </row>
    <row r="95" spans="1:3" ht="12" customHeight="1">
      <c r="A95" s="276" t="s">
        <v>624</v>
      </c>
      <c r="B95" s="431" t="s">
        <v>625</v>
      </c>
      <c r="C95" s="418" t="s">
        <v>617</v>
      </c>
    </row>
    <row r="96" spans="1:3" ht="12" customHeight="1">
      <c r="A96" s="275" t="s">
        <v>626</v>
      </c>
      <c r="B96" s="431" t="s">
        <v>627</v>
      </c>
      <c r="C96" s="418" t="s">
        <v>617</v>
      </c>
    </row>
    <row r="97" spans="1:3" ht="15">
      <c r="A97" s="275" t="s">
        <v>628</v>
      </c>
      <c r="B97" s="431" t="s">
        <v>629</v>
      </c>
      <c r="C97" s="418" t="s">
        <v>617</v>
      </c>
    </row>
    <row r="98" spans="1:3" ht="12" customHeight="1">
      <c r="A98" s="276" t="s">
        <v>630</v>
      </c>
      <c r="B98" s="431" t="s">
        <v>631</v>
      </c>
      <c r="C98" s="418" t="s">
        <v>617</v>
      </c>
    </row>
    <row r="99" spans="1:3" ht="12" customHeight="1">
      <c r="A99" s="275" t="s">
        <v>632</v>
      </c>
      <c r="B99" s="116" t="s">
        <v>633</v>
      </c>
      <c r="C99" s="357" t="s">
        <v>617</v>
      </c>
    </row>
    <row r="100" spans="1:3" ht="12" customHeight="1">
      <c r="A100" s="341" t="s">
        <v>634</v>
      </c>
      <c r="B100" s="341"/>
      <c r="C100" s="363"/>
    </row>
    <row r="101" spans="1:3" ht="12" customHeight="1">
      <c r="A101" s="275" t="s">
        <v>570</v>
      </c>
      <c r="B101" s="116" t="s">
        <v>635</v>
      </c>
      <c r="C101" s="357" t="s">
        <v>609</v>
      </c>
    </row>
    <row r="102" spans="1:3" ht="22.5">
      <c r="A102" s="341" t="s">
        <v>636</v>
      </c>
      <c r="B102" s="341"/>
      <c r="C102" s="363"/>
    </row>
    <row r="103" spans="1:3" ht="12" customHeight="1">
      <c r="A103" s="278" t="s">
        <v>570</v>
      </c>
      <c r="B103" s="158" t="s">
        <v>637</v>
      </c>
      <c r="C103" s="430" t="s">
        <v>609</v>
      </c>
    </row>
    <row r="104" spans="1:3" ht="12" customHeight="1">
      <c r="A104" s="275" t="s">
        <v>638</v>
      </c>
      <c r="B104" s="116" t="s">
        <v>639</v>
      </c>
      <c r="C104" s="357" t="s">
        <v>609</v>
      </c>
    </row>
    <row r="105" spans="1:3" ht="12" customHeight="1">
      <c r="A105" s="341" t="s">
        <v>640</v>
      </c>
      <c r="B105" s="341"/>
      <c r="C105" s="363"/>
    </row>
    <row r="106" spans="1:3" ht="12" customHeight="1">
      <c r="A106" s="412" t="s">
        <v>570</v>
      </c>
      <c r="B106" s="414" t="s">
        <v>641</v>
      </c>
      <c r="C106" s="416" t="s">
        <v>642</v>
      </c>
    </row>
    <row r="107" spans="1:3" ht="12" customHeight="1" thickBot="1">
      <c r="A107" s="411" t="s">
        <v>643</v>
      </c>
      <c r="B107" s="413" t="s">
        <v>644</v>
      </c>
      <c r="C107" s="415" t="s">
        <v>645</v>
      </c>
    </row>
    <row r="108" spans="1:3" ht="15">
      <c r="A108" s="454" t="s">
        <v>646</v>
      </c>
      <c r="B108" s="517" t="s">
        <v>647</v>
      </c>
      <c r="C108" s="517"/>
    </row>
  </sheetData>
  <sheetProtection sheet="1" objects="1" scenarios="1" selectLockedCells="1" selectUnlockedCells="1"/>
  <mergeCells count="3">
    <mergeCell ref="A2:C2"/>
    <mergeCell ref="B108:C108"/>
    <mergeCell ref="A3:C3"/>
  </mergeCells>
  <hyperlinks>
    <hyperlink ref="C14" r:id="rId1" xr:uid="{D915F9B9-EE40-4868-BF37-FD1858B31245}"/>
    <hyperlink ref="C21" r:id="rId2" xr:uid="{E18C9033-FA5B-4B21-B3AF-C16624C68301}"/>
    <hyperlink ref="C38" r:id="rId3" xr:uid="{B2C5DB39-7057-45C3-A4B3-9DD2FEF191E7}"/>
    <hyperlink ref="C25" r:id="rId4" xr:uid="{D225F586-DC5F-4916-9078-238BD6A98158}"/>
    <hyperlink ref="C26" r:id="rId5" xr:uid="{9FE6EB86-7B07-4182-833B-0F0D7E7600FD}"/>
    <hyperlink ref="C29" r:id="rId6" xr:uid="{7268705A-9E6F-4912-BAC2-B9E568ABF0B9}"/>
    <hyperlink ref="C19" r:id="rId7" xr:uid="{35553E74-DA8D-459E-B343-A21416044ECE}"/>
    <hyperlink ref="C30" r:id="rId8" xr:uid="{F4C8B3F7-3DDC-45AA-A543-6537D5DD57FA}"/>
    <hyperlink ref="C31" r:id="rId9" xr:uid="{D5CC46B1-83A6-4F89-8B57-8ACAA5E3508E}"/>
    <hyperlink ref="C23" r:id="rId10" xr:uid="{316A14F4-EB55-447B-9A9B-224182CAEFFC}"/>
    <hyperlink ref="C24" r:id="rId11" xr:uid="{92847C20-3C52-4360-ADD5-783C298AB39B}"/>
    <hyperlink ref="C12" r:id="rId12" display="Form 10-K - Item 5 Page 108 and Item 7 Page 116" xr:uid="{FAE23805-95E7-4999-B831-805EE2C9312E}"/>
    <hyperlink ref="C28" r:id="rId13" xr:uid="{30DAED20-AF20-4AA4-BEF3-FEE31F9A4BE5}"/>
    <hyperlink ref="C16" r:id="rId14" xr:uid="{A164F940-3CE1-4E96-86F7-0B265A86CD1A}"/>
    <hyperlink ref="C106" r:id="rId15" xr:uid="{8BEB4141-BAFC-4566-9C54-9EAAC46C7F71}"/>
    <hyperlink ref="C1" location="'Data Contents'!B1" display="Data Contents" xr:uid="{037AB4D6-A322-4B22-88D4-3D46F95DB8D6}"/>
  </hyperlinks>
  <pageMargins left="0.7" right="0.7" top="0.75" bottom="0.75" header="0.3" footer="0.3"/>
  <pageSetup scale="52" fitToHeight="0" orientation="portrait" horizontalDpi="1200" verticalDpi="1200" r:id="rId1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59"/>
  <sheetViews>
    <sheetView zoomScale="80" zoomScaleNormal="80" workbookViewId="0">
      <selection sqref="A1:A59"/>
    </sheetView>
  </sheetViews>
  <sheetFormatPr defaultRowHeight="15"/>
  <cols>
    <col min="1" max="1" width="143.42578125" style="273" customWidth="1"/>
  </cols>
  <sheetData>
    <row r="1" spans="1:1">
      <c r="A1" s="372"/>
    </row>
    <row r="2" spans="1:1">
      <c r="A2" s="433" t="s">
        <v>7</v>
      </c>
    </row>
    <row r="3" spans="1:1" ht="23.25">
      <c r="A3" s="373" t="s">
        <v>8</v>
      </c>
    </row>
    <row r="4" spans="1:1" ht="18">
      <c r="A4" s="374" t="s">
        <v>9</v>
      </c>
    </row>
    <row r="5" spans="1:1">
      <c r="A5" s="375"/>
    </row>
    <row r="6" spans="1:1" ht="33" customHeight="1">
      <c r="A6" s="376" t="s">
        <v>10</v>
      </c>
    </row>
    <row r="7" spans="1:1" ht="14.45" customHeight="1">
      <c r="A7" s="376"/>
    </row>
    <row r="8" spans="1:1" ht="33" customHeight="1">
      <c r="A8" s="376" t="s">
        <v>11</v>
      </c>
    </row>
    <row r="9" spans="1:1" ht="14.45" customHeight="1">
      <c r="A9" s="376"/>
    </row>
    <row r="10" spans="1:1" ht="14.45" customHeight="1">
      <c r="A10" s="376" t="s">
        <v>12</v>
      </c>
    </row>
    <row r="11" spans="1:1" ht="14.45" customHeight="1">
      <c r="A11" s="376"/>
    </row>
    <row r="12" spans="1:1" ht="14.45" customHeight="1">
      <c r="A12" s="376" t="s">
        <v>13</v>
      </c>
    </row>
    <row r="13" spans="1:1" ht="14.45" customHeight="1">
      <c r="A13" s="376"/>
    </row>
    <row r="14" spans="1:1" s="272" customFormat="1" ht="42.95" customHeight="1">
      <c r="A14" s="376" t="s">
        <v>14</v>
      </c>
    </row>
    <row r="15" spans="1:1" ht="14.45" customHeight="1">
      <c r="A15" s="376"/>
    </row>
    <row r="16" spans="1:1">
      <c r="A16" s="377" t="s">
        <v>15</v>
      </c>
    </row>
    <row r="17" spans="1:1" ht="14.45" customHeight="1">
      <c r="A17" s="376" t="s">
        <v>16</v>
      </c>
    </row>
    <row r="18" spans="1:1" ht="33" customHeight="1">
      <c r="A18" s="376" t="s">
        <v>17</v>
      </c>
    </row>
    <row r="19" spans="1:1" ht="33" customHeight="1">
      <c r="A19" s="376" t="s">
        <v>18</v>
      </c>
    </row>
    <row r="20" spans="1:1" ht="21.95" customHeight="1">
      <c r="A20" s="376" t="s">
        <v>19</v>
      </c>
    </row>
    <row r="21" spans="1:1">
      <c r="A21" s="376" t="s">
        <v>20</v>
      </c>
    </row>
    <row r="22" spans="1:1" ht="14.45" customHeight="1">
      <c r="A22" s="376"/>
    </row>
    <row r="23" spans="1:1">
      <c r="A23" s="377" t="s">
        <v>21</v>
      </c>
    </row>
    <row r="24" spans="1:1" ht="71.099999999999994" customHeight="1">
      <c r="A24" s="376" t="s">
        <v>22</v>
      </c>
    </row>
    <row r="25" spans="1:1" ht="14.45" customHeight="1">
      <c r="A25" s="376"/>
    </row>
    <row r="26" spans="1:1">
      <c r="A26" s="377" t="s">
        <v>23</v>
      </c>
    </row>
    <row r="27" spans="1:1" ht="45.95" customHeight="1">
      <c r="A27" s="376" t="s">
        <v>24</v>
      </c>
    </row>
    <row r="28" spans="1:1" ht="14.45" customHeight="1">
      <c r="A28" s="376"/>
    </row>
    <row r="29" spans="1:1" ht="32.1" customHeight="1">
      <c r="A29" s="376" t="s">
        <v>25</v>
      </c>
    </row>
    <row r="30" spans="1:1" ht="14.45" customHeight="1">
      <c r="A30" s="376"/>
    </row>
    <row r="31" spans="1:1">
      <c r="A31" s="378"/>
    </row>
    <row r="32" spans="1:1">
      <c r="A32" s="379"/>
    </row>
    <row r="33" spans="1:1">
      <c r="A33" s="380"/>
    </row>
    <row r="34" spans="1:1">
      <c r="A34" s="380"/>
    </row>
    <row r="35" spans="1:1">
      <c r="A35" s="380"/>
    </row>
    <row r="36" spans="1:1">
      <c r="A36" s="380"/>
    </row>
    <row r="37" spans="1:1">
      <c r="A37" s="380"/>
    </row>
    <row r="38" spans="1:1">
      <c r="A38" s="381" t="s">
        <v>26</v>
      </c>
    </row>
    <row r="39" spans="1:1">
      <c r="A39" s="381"/>
    </row>
    <row r="40" spans="1:1" ht="14.45" customHeight="1">
      <c r="A40" s="377" t="s">
        <v>8</v>
      </c>
    </row>
    <row r="41" spans="1:1" ht="33" customHeight="1">
      <c r="A41" s="376" t="s">
        <v>27</v>
      </c>
    </row>
    <row r="42" spans="1:1" ht="14.45" customHeight="1">
      <c r="A42" s="376"/>
    </row>
    <row r="43" spans="1:1" ht="33" customHeight="1">
      <c r="A43" s="376" t="s">
        <v>28</v>
      </c>
    </row>
    <row r="44" spans="1:1" ht="14.45" customHeight="1">
      <c r="A44" s="376"/>
    </row>
    <row r="45" spans="1:1" ht="33" customHeight="1">
      <c r="A45" s="382" t="s">
        <v>29</v>
      </c>
    </row>
    <row r="46" spans="1:1" ht="33" customHeight="1">
      <c r="A46" s="382" t="s">
        <v>30</v>
      </c>
    </row>
    <row r="47" spans="1:1" ht="33" customHeight="1">
      <c r="A47" s="382" t="s">
        <v>31</v>
      </c>
    </row>
    <row r="48" spans="1:1" ht="33" customHeight="1">
      <c r="A48" s="382" t="s">
        <v>32</v>
      </c>
    </row>
    <row r="49" spans="1:5" ht="14.45" customHeight="1">
      <c r="A49" s="376"/>
    </row>
    <row r="50" spans="1:5">
      <c r="A50" s="377" t="s">
        <v>33</v>
      </c>
    </row>
    <row r="51" spans="1:5" ht="33" customHeight="1">
      <c r="A51" s="376" t="s">
        <v>34</v>
      </c>
    </row>
    <row r="52" spans="1:5" ht="14.45" customHeight="1">
      <c r="A52" s="376"/>
    </row>
    <row r="53" spans="1:5">
      <c r="A53" s="377" t="s">
        <v>35</v>
      </c>
    </row>
    <row r="54" spans="1:5" ht="33" customHeight="1">
      <c r="A54" s="376" t="s">
        <v>36</v>
      </c>
      <c r="E54" s="139"/>
    </row>
    <row r="55" spans="1:5" ht="14.45" customHeight="1">
      <c r="A55" s="376"/>
    </row>
    <row r="56" spans="1:5" ht="38.25">
      <c r="A56" s="376" t="s">
        <v>37</v>
      </c>
      <c r="E56" s="138"/>
    </row>
    <row r="57" spans="1:5" ht="14.45" customHeight="1">
      <c r="A57" s="376"/>
    </row>
    <row r="58" spans="1:5" ht="33" customHeight="1">
      <c r="A58" s="376" t="s">
        <v>38</v>
      </c>
      <c r="E58" s="138"/>
    </row>
    <row r="59" spans="1:5">
      <c r="A59" s="383"/>
      <c r="E59" s="138"/>
    </row>
  </sheetData>
  <sheetProtection sheet="1" objects="1" scenarios="1" selectLockedCells="1" selectUnlockedCells="1"/>
  <hyperlinks>
    <hyperlink ref="A2" location="'Data Contents'!B1" display="Data Contents" xr:uid="{F3A51D69-1556-474B-ADE2-E66EAA6A8722}"/>
  </hyperlinks>
  <pageMargins left="0.7" right="0.7" top="0.75" bottom="0.75" header="0.3" footer="0.3"/>
  <pageSetup paperSize="9" scale="58"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F106"/>
  <sheetViews>
    <sheetView zoomScale="115" zoomScaleNormal="115" workbookViewId="0">
      <selection sqref="A1:C87"/>
    </sheetView>
  </sheetViews>
  <sheetFormatPr defaultRowHeight="12" customHeight="1"/>
  <cols>
    <col min="1" max="1" width="9.140625" style="455"/>
    <col min="2" max="2" width="81.5703125" style="455" bestFit="1" customWidth="1"/>
    <col min="3" max="3" width="37.28515625" style="499" bestFit="1" customWidth="1"/>
    <col min="4" max="16384" width="9.140625" style="455"/>
  </cols>
  <sheetData>
    <row r="1" spans="2:5" ht="15">
      <c r="C1" s="456" t="s">
        <v>39</v>
      </c>
    </row>
    <row r="2" spans="2:5" ht="12" customHeight="1">
      <c r="C2" s="457"/>
    </row>
    <row r="3" spans="2:5" ht="12" customHeight="1">
      <c r="B3" s="458" t="s">
        <v>40</v>
      </c>
      <c r="C3" s="459"/>
    </row>
    <row r="4" spans="2:5" ht="12" customHeight="1">
      <c r="B4" s="460" t="s">
        <v>41</v>
      </c>
      <c r="C4" s="461"/>
    </row>
    <row r="5" spans="2:5" ht="12" customHeight="1">
      <c r="B5" s="462" t="s">
        <v>42</v>
      </c>
      <c r="C5" s="463" t="s">
        <v>42</v>
      </c>
      <c r="E5" s="464"/>
    </row>
    <row r="6" spans="2:5" ht="12" customHeight="1">
      <c r="B6" s="465" t="s">
        <v>43</v>
      </c>
      <c r="C6" s="466" t="s">
        <v>43</v>
      </c>
    </row>
    <row r="7" spans="2:5" ht="12" customHeight="1">
      <c r="B7" s="467" t="s">
        <v>44</v>
      </c>
      <c r="C7" s="468" t="s">
        <v>45</v>
      </c>
    </row>
    <row r="8" spans="2:5" ht="12" customHeight="1">
      <c r="B8" s="465" t="s">
        <v>46</v>
      </c>
      <c r="C8" s="466" t="s">
        <v>46</v>
      </c>
      <c r="D8" s="469"/>
    </row>
    <row r="9" spans="2:5" ht="12" customHeight="1">
      <c r="B9" s="465" t="s">
        <v>47</v>
      </c>
      <c r="C9" s="466" t="s">
        <v>47</v>
      </c>
      <c r="D9" s="469"/>
    </row>
    <row r="10" spans="2:5" ht="12" customHeight="1" thickBot="1">
      <c r="B10" s="470" t="s">
        <v>48</v>
      </c>
      <c r="C10" s="471" t="s">
        <v>48</v>
      </c>
      <c r="D10" s="469"/>
    </row>
    <row r="11" spans="2:5" ht="12" customHeight="1">
      <c r="B11" s="458" t="s">
        <v>49</v>
      </c>
      <c r="C11" s="472"/>
      <c r="D11" s="469"/>
    </row>
    <row r="12" spans="2:5" ht="12" customHeight="1">
      <c r="B12" s="460" t="s">
        <v>41</v>
      </c>
      <c r="C12" s="461"/>
    </row>
    <row r="13" spans="2:5" ht="12" customHeight="1">
      <c r="B13" s="462" t="s">
        <v>50</v>
      </c>
      <c r="C13" s="473" t="s">
        <v>50</v>
      </c>
      <c r="E13" s="464"/>
    </row>
    <row r="14" spans="2:5" ht="12" customHeight="1">
      <c r="B14" s="465" t="s">
        <v>51</v>
      </c>
      <c r="C14" s="466" t="s">
        <v>52</v>
      </c>
    </row>
    <row r="15" spans="2:5" ht="12" customHeight="1">
      <c r="B15" s="467" t="s">
        <v>53</v>
      </c>
      <c r="C15" s="468" t="s">
        <v>54</v>
      </c>
    </row>
    <row r="16" spans="2:5" ht="12" customHeight="1">
      <c r="B16" s="465" t="s">
        <v>55</v>
      </c>
      <c r="C16" s="466" t="s">
        <v>56</v>
      </c>
      <c r="D16" s="469"/>
    </row>
    <row r="17" spans="2:4" ht="12" customHeight="1" thickBot="1">
      <c r="B17" s="470" t="s">
        <v>57</v>
      </c>
      <c r="C17" s="471" t="s">
        <v>58</v>
      </c>
      <c r="D17" s="469"/>
    </row>
    <row r="18" spans="2:4" ht="12" customHeight="1">
      <c r="B18" s="458" t="s">
        <v>59</v>
      </c>
      <c r="C18" s="474"/>
      <c r="D18" s="469"/>
    </row>
    <row r="19" spans="2:4" ht="12" customHeight="1">
      <c r="B19" s="475" t="s">
        <v>41</v>
      </c>
      <c r="C19" s="476"/>
    </row>
    <row r="20" spans="2:4" ht="12" customHeight="1">
      <c r="B20" s="465" t="s">
        <v>60</v>
      </c>
      <c r="C20" s="466" t="s">
        <v>61</v>
      </c>
    </row>
    <row r="21" spans="2:4" ht="12" customHeight="1">
      <c r="B21" s="467" t="s">
        <v>62</v>
      </c>
      <c r="C21" s="468" t="s">
        <v>62</v>
      </c>
    </row>
    <row r="22" spans="2:4" ht="12" customHeight="1">
      <c r="B22" s="465" t="s">
        <v>63</v>
      </c>
      <c r="C22" s="466" t="s">
        <v>63</v>
      </c>
      <c r="D22" s="469"/>
    </row>
    <row r="23" spans="2:4" ht="12" customHeight="1">
      <c r="B23" s="465" t="s">
        <v>64</v>
      </c>
      <c r="C23" s="466" t="s">
        <v>64</v>
      </c>
      <c r="D23" s="469"/>
    </row>
    <row r="24" spans="2:4" ht="12" customHeight="1">
      <c r="B24" s="477" t="s">
        <v>65</v>
      </c>
      <c r="C24" s="478" t="s">
        <v>66</v>
      </c>
      <c r="D24" s="469"/>
    </row>
    <row r="25" spans="2:4" ht="12" customHeight="1" thickBot="1">
      <c r="B25" s="479" t="s">
        <v>67</v>
      </c>
      <c r="C25" s="471" t="s">
        <v>67</v>
      </c>
      <c r="D25" s="469"/>
    </row>
    <row r="26" spans="2:4" ht="12" customHeight="1">
      <c r="B26" s="458" t="s">
        <v>68</v>
      </c>
      <c r="C26" s="480"/>
    </row>
    <row r="27" spans="2:4" ht="12" customHeight="1">
      <c r="B27" s="460" t="s">
        <v>41</v>
      </c>
      <c r="C27" s="461"/>
    </row>
    <row r="28" spans="2:4" ht="12" customHeight="1">
      <c r="B28" s="481" t="s">
        <v>69</v>
      </c>
      <c r="C28" s="466" t="s">
        <v>70</v>
      </c>
    </row>
    <row r="29" spans="2:4" ht="12" customHeight="1">
      <c r="B29" s="481" t="s">
        <v>71</v>
      </c>
      <c r="C29" s="466" t="s">
        <v>71</v>
      </c>
    </row>
    <row r="30" spans="2:4" ht="12" customHeight="1" thickBot="1">
      <c r="B30" s="482" t="s">
        <v>72</v>
      </c>
      <c r="C30" s="471" t="s">
        <v>72</v>
      </c>
      <c r="D30" s="469"/>
    </row>
    <row r="31" spans="2:4" ht="12" customHeight="1">
      <c r="B31" s="458" t="s">
        <v>73</v>
      </c>
      <c r="C31" s="483"/>
      <c r="D31" s="469"/>
    </row>
    <row r="32" spans="2:4" ht="12" customHeight="1">
      <c r="B32" s="460" t="s">
        <v>41</v>
      </c>
      <c r="C32" s="461"/>
    </row>
    <row r="33" spans="2:4" ht="12" customHeight="1">
      <c r="B33" s="475" t="s">
        <v>74</v>
      </c>
      <c r="C33" s="476"/>
    </row>
    <row r="34" spans="2:4" ht="12" customHeight="1">
      <c r="B34" s="465" t="s">
        <v>75</v>
      </c>
      <c r="C34" s="466" t="s">
        <v>76</v>
      </c>
    </row>
    <row r="35" spans="2:4" ht="12" customHeight="1">
      <c r="B35" s="467" t="s">
        <v>77</v>
      </c>
      <c r="C35" s="468" t="s">
        <v>78</v>
      </c>
    </row>
    <row r="36" spans="2:4" ht="12" customHeight="1">
      <c r="B36" s="465" t="s">
        <v>79</v>
      </c>
      <c r="C36" s="466" t="s">
        <v>80</v>
      </c>
      <c r="D36" s="469"/>
    </row>
    <row r="37" spans="2:4" ht="12" customHeight="1">
      <c r="B37" s="467" t="s">
        <v>81</v>
      </c>
      <c r="C37" s="468" t="s">
        <v>82</v>
      </c>
      <c r="D37" s="469"/>
    </row>
    <row r="38" spans="2:4" ht="12" customHeight="1">
      <c r="B38" s="465" t="s">
        <v>83</v>
      </c>
      <c r="C38" s="466" t="s">
        <v>84</v>
      </c>
      <c r="D38" s="469"/>
    </row>
    <row r="39" spans="2:4" ht="12" customHeight="1">
      <c r="B39" s="467" t="s">
        <v>85</v>
      </c>
      <c r="C39" s="468" t="s">
        <v>86</v>
      </c>
      <c r="D39" s="469"/>
    </row>
    <row r="40" spans="2:4" ht="12" customHeight="1">
      <c r="B40" s="465" t="s">
        <v>87</v>
      </c>
      <c r="C40" s="466" t="s">
        <v>88</v>
      </c>
      <c r="D40" s="469"/>
    </row>
    <row r="41" spans="2:4" ht="12" customHeight="1">
      <c r="B41" s="467" t="s">
        <v>89</v>
      </c>
      <c r="C41" s="468" t="s">
        <v>89</v>
      </c>
      <c r="D41" s="469"/>
    </row>
    <row r="42" spans="2:4" ht="12" customHeight="1">
      <c r="B42" s="484" t="s">
        <v>90</v>
      </c>
      <c r="C42" s="466"/>
      <c r="D42" s="469"/>
    </row>
    <row r="43" spans="2:4" ht="12" customHeight="1">
      <c r="B43" s="465" t="s">
        <v>91</v>
      </c>
      <c r="C43" s="468" t="s">
        <v>92</v>
      </c>
      <c r="D43" s="469"/>
    </row>
    <row r="44" spans="2:4" ht="12" customHeight="1">
      <c r="B44" s="467" t="s">
        <v>93</v>
      </c>
      <c r="C44" s="466" t="s">
        <v>94</v>
      </c>
      <c r="D44" s="469"/>
    </row>
    <row r="45" spans="2:4" ht="12" customHeight="1">
      <c r="B45" s="465" t="s">
        <v>95</v>
      </c>
      <c r="C45" s="466" t="s">
        <v>96</v>
      </c>
    </row>
    <row r="46" spans="2:4" ht="12" customHeight="1">
      <c r="B46" s="465" t="s">
        <v>97</v>
      </c>
      <c r="C46" s="485" t="s">
        <v>98</v>
      </c>
      <c r="D46" s="469"/>
    </row>
    <row r="47" spans="2:4" ht="12" customHeight="1">
      <c r="B47" s="467" t="s">
        <v>99</v>
      </c>
      <c r="C47" s="466" t="s">
        <v>100</v>
      </c>
      <c r="D47" s="469"/>
    </row>
    <row r="48" spans="2:4" ht="12" customHeight="1">
      <c r="B48" s="465" t="s">
        <v>101</v>
      </c>
      <c r="C48" s="521" t="s">
        <v>102</v>
      </c>
      <c r="D48" s="469"/>
    </row>
    <row r="49" spans="2:4" ht="12" customHeight="1">
      <c r="B49" s="486" t="s">
        <v>103</v>
      </c>
      <c r="C49" s="468"/>
      <c r="D49" s="469"/>
    </row>
    <row r="50" spans="2:4" ht="12" customHeight="1">
      <c r="B50" s="465" t="s">
        <v>104</v>
      </c>
      <c r="C50" s="466" t="s">
        <v>105</v>
      </c>
      <c r="D50" s="469"/>
    </row>
    <row r="51" spans="2:4" ht="12" customHeight="1">
      <c r="B51" s="467" t="s">
        <v>106</v>
      </c>
      <c r="C51" s="466" t="s">
        <v>107</v>
      </c>
      <c r="D51" s="469"/>
    </row>
    <row r="52" spans="2:4" ht="12" customHeight="1">
      <c r="B52" s="465" t="s">
        <v>108</v>
      </c>
      <c r="C52" s="466" t="s">
        <v>109</v>
      </c>
      <c r="D52" s="469"/>
    </row>
    <row r="53" spans="2:4" ht="12" customHeight="1">
      <c r="B53" s="465" t="s">
        <v>110</v>
      </c>
      <c r="C53" s="466" t="s">
        <v>111</v>
      </c>
      <c r="D53" s="469"/>
    </row>
    <row r="54" spans="2:4" ht="12" customHeight="1">
      <c r="B54" s="486" t="s">
        <v>112</v>
      </c>
      <c r="C54" s="466"/>
      <c r="D54" s="469"/>
    </row>
    <row r="55" spans="2:4" ht="12" customHeight="1" thickBot="1">
      <c r="B55" s="479" t="s">
        <v>113</v>
      </c>
      <c r="C55" s="487" t="s">
        <v>113</v>
      </c>
    </row>
    <row r="56" spans="2:4" ht="12" customHeight="1">
      <c r="B56" s="458" t="s">
        <v>114</v>
      </c>
      <c r="C56" s="483"/>
    </row>
    <row r="57" spans="2:4" ht="12" customHeight="1">
      <c r="B57" s="475" t="s">
        <v>41</v>
      </c>
      <c r="C57" s="476"/>
    </row>
    <row r="58" spans="2:4" ht="12" customHeight="1">
      <c r="B58" s="484" t="s">
        <v>115</v>
      </c>
      <c r="C58" s="466"/>
    </row>
    <row r="59" spans="2:4" ht="12" customHeight="1">
      <c r="B59" s="465" t="s">
        <v>116</v>
      </c>
      <c r="C59" s="468" t="s">
        <v>116</v>
      </c>
    </row>
    <row r="60" spans="2:4" ht="12" customHeight="1">
      <c r="B60" s="467" t="s">
        <v>117</v>
      </c>
      <c r="C60" s="466" t="s">
        <v>117</v>
      </c>
    </row>
    <row r="61" spans="2:4" ht="12" customHeight="1">
      <c r="B61" s="465" t="s">
        <v>118</v>
      </c>
      <c r="C61" s="468" t="s">
        <v>118</v>
      </c>
      <c r="D61" s="469"/>
    </row>
    <row r="62" spans="2:4" ht="12" customHeight="1">
      <c r="B62" s="488" t="s">
        <v>119</v>
      </c>
      <c r="C62" s="488"/>
      <c r="D62" s="469"/>
    </row>
    <row r="63" spans="2:4" ht="12" customHeight="1">
      <c r="B63" s="489" t="s">
        <v>120</v>
      </c>
      <c r="C63" s="490" t="s">
        <v>121</v>
      </c>
      <c r="D63" s="469"/>
    </row>
    <row r="64" spans="2:4" ht="12" customHeight="1">
      <c r="B64" s="489" t="s">
        <v>122</v>
      </c>
      <c r="C64" s="490" t="s">
        <v>123</v>
      </c>
      <c r="D64" s="469"/>
    </row>
    <row r="65" spans="2:6" ht="12" customHeight="1">
      <c r="B65" s="465" t="s">
        <v>124</v>
      </c>
      <c r="C65" s="466" t="s">
        <v>125</v>
      </c>
      <c r="D65" s="469"/>
    </row>
    <row r="66" spans="2:6" ht="12" customHeight="1">
      <c r="B66" s="467" t="s">
        <v>126</v>
      </c>
      <c r="C66" s="468" t="s">
        <v>127</v>
      </c>
      <c r="D66" s="469"/>
    </row>
    <row r="67" spans="2:6" ht="12" customHeight="1" thickBot="1">
      <c r="B67" s="479" t="s">
        <v>128</v>
      </c>
      <c r="C67" s="491" t="s">
        <v>129</v>
      </c>
      <c r="D67" s="492"/>
      <c r="E67" s="492"/>
      <c r="F67" s="492"/>
    </row>
    <row r="68" spans="2:6" ht="12" customHeight="1">
      <c r="B68" s="458" t="s">
        <v>130</v>
      </c>
      <c r="C68" s="483"/>
      <c r="D68" s="469"/>
    </row>
    <row r="69" spans="2:6" ht="12" customHeight="1">
      <c r="B69" s="460" t="s">
        <v>41</v>
      </c>
      <c r="C69" s="461"/>
      <c r="D69" s="469"/>
    </row>
    <row r="70" spans="2:6" ht="12" customHeight="1">
      <c r="B70" s="465" t="s">
        <v>131</v>
      </c>
      <c r="C70" s="466" t="s">
        <v>131</v>
      </c>
      <c r="D70" s="469"/>
    </row>
    <row r="71" spans="2:6" ht="12" customHeight="1">
      <c r="B71" s="493" t="s">
        <v>132</v>
      </c>
      <c r="C71" s="494" t="s">
        <v>132</v>
      </c>
    </row>
    <row r="72" spans="2:6" ht="12" customHeight="1">
      <c r="B72" s="467" t="s">
        <v>133</v>
      </c>
      <c r="C72" s="468" t="s">
        <v>133</v>
      </c>
    </row>
    <row r="73" spans="2:6" ht="12" customHeight="1">
      <c r="B73" s="465" t="s">
        <v>134</v>
      </c>
      <c r="C73" s="466" t="s">
        <v>135</v>
      </c>
      <c r="D73" s="469"/>
    </row>
    <row r="74" spans="2:6" ht="12" customHeight="1">
      <c r="B74" s="465" t="s">
        <v>136</v>
      </c>
      <c r="C74" s="466" t="s">
        <v>137</v>
      </c>
    </row>
    <row r="75" spans="2:6" ht="12" customHeight="1">
      <c r="B75" s="481" t="s">
        <v>138</v>
      </c>
      <c r="C75" s="466" t="s">
        <v>138</v>
      </c>
    </row>
    <row r="76" spans="2:6" ht="12" customHeight="1">
      <c r="B76" s="467" t="s">
        <v>139</v>
      </c>
      <c r="C76" s="468" t="s">
        <v>140</v>
      </c>
      <c r="D76" s="469"/>
    </row>
    <row r="77" spans="2:6" ht="12" customHeight="1">
      <c r="B77" s="465" t="s">
        <v>141</v>
      </c>
      <c r="C77" s="466" t="s">
        <v>43</v>
      </c>
      <c r="D77" s="469"/>
    </row>
    <row r="78" spans="2:6" ht="12" customHeight="1">
      <c r="B78" s="465" t="s">
        <v>142</v>
      </c>
      <c r="C78" s="466" t="s">
        <v>142</v>
      </c>
      <c r="D78" s="469"/>
    </row>
    <row r="79" spans="2:6" ht="12" customHeight="1">
      <c r="B79" s="465" t="s">
        <v>143</v>
      </c>
      <c r="C79" s="466" t="s">
        <v>144</v>
      </c>
      <c r="D79" s="469"/>
    </row>
    <row r="80" spans="2:6" ht="12" customHeight="1">
      <c r="B80" s="465" t="s">
        <v>145</v>
      </c>
      <c r="C80" s="466" t="s">
        <v>146</v>
      </c>
      <c r="D80" s="469"/>
    </row>
    <row r="81" spans="2:4" ht="12" customHeight="1">
      <c r="B81" s="465" t="s">
        <v>147</v>
      </c>
      <c r="C81" s="466" t="s">
        <v>148</v>
      </c>
      <c r="D81" s="469"/>
    </row>
    <row r="82" spans="2:4" ht="12" customHeight="1">
      <c r="B82" s="467" t="s">
        <v>149</v>
      </c>
      <c r="C82" s="468" t="s">
        <v>150</v>
      </c>
      <c r="D82" s="469"/>
    </row>
    <row r="83" spans="2:4" ht="12" customHeight="1">
      <c r="B83" s="467" t="s">
        <v>151</v>
      </c>
      <c r="C83" s="495" t="s">
        <v>151</v>
      </c>
      <c r="D83" s="469"/>
    </row>
    <row r="84" spans="2:4" ht="12" customHeight="1" thickBot="1">
      <c r="B84" s="479" t="s">
        <v>152</v>
      </c>
      <c r="C84" s="491" t="s">
        <v>152</v>
      </c>
      <c r="D84" s="469"/>
    </row>
    <row r="85" spans="2:4" ht="12" customHeight="1">
      <c r="B85" s="458" t="s">
        <v>153</v>
      </c>
      <c r="C85" s="483"/>
      <c r="D85" s="469"/>
    </row>
    <row r="86" spans="2:4" ht="12" customHeight="1">
      <c r="B86" s="467" t="s">
        <v>154</v>
      </c>
      <c r="C86" s="468" t="s">
        <v>155</v>
      </c>
    </row>
    <row r="87" spans="2:4" ht="12" customHeight="1">
      <c r="B87" s="496"/>
      <c r="C87" s="497"/>
    </row>
    <row r="88" spans="2:4" ht="12" customHeight="1">
      <c r="B88" s="498"/>
      <c r="C88" s="469"/>
    </row>
    <row r="89" spans="2:4" ht="12" customHeight="1">
      <c r="B89" s="498"/>
      <c r="C89" s="469"/>
      <c r="D89" s="469"/>
    </row>
    <row r="90" spans="2:4" ht="12" customHeight="1">
      <c r="B90" s="498"/>
      <c r="C90" s="469"/>
      <c r="D90" s="469"/>
    </row>
    <row r="91" spans="2:4" ht="12" customHeight="1">
      <c r="B91" s="498"/>
      <c r="C91" s="469"/>
      <c r="D91" s="469"/>
    </row>
    <row r="92" spans="2:4" ht="12" customHeight="1">
      <c r="B92" s="498"/>
      <c r="C92" s="469"/>
      <c r="D92" s="469"/>
    </row>
    <row r="93" spans="2:4" ht="12" customHeight="1">
      <c r="B93" s="498"/>
      <c r="C93" s="469"/>
      <c r="D93" s="469"/>
    </row>
    <row r="94" spans="2:4" ht="12" customHeight="1">
      <c r="D94" s="469"/>
    </row>
    <row r="100" spans="2:4" ht="12" customHeight="1">
      <c r="B100" s="498"/>
      <c r="C100" s="469"/>
    </row>
    <row r="101" spans="2:4" ht="12" customHeight="1">
      <c r="B101" s="498"/>
      <c r="C101" s="469"/>
      <c r="D101" s="469"/>
    </row>
    <row r="102" spans="2:4" ht="12" customHeight="1">
      <c r="B102" s="498"/>
      <c r="C102" s="469"/>
      <c r="D102" s="469"/>
    </row>
    <row r="103" spans="2:4" ht="12" customHeight="1">
      <c r="B103" s="498"/>
      <c r="C103" s="469"/>
      <c r="D103" s="469"/>
    </row>
    <row r="104" spans="2:4" ht="12" customHeight="1">
      <c r="B104" s="498"/>
      <c r="C104" s="469"/>
      <c r="D104" s="469"/>
    </row>
    <row r="105" spans="2:4" ht="12" customHeight="1">
      <c r="B105" s="498"/>
      <c r="C105" s="469"/>
      <c r="D105" s="469"/>
    </row>
    <row r="106" spans="2:4" ht="12" customHeight="1">
      <c r="D106" s="469"/>
    </row>
  </sheetData>
  <sheetProtection sheet="1" objects="1" scenarios="1" selectLockedCells="1" selectUnlockedCells="1"/>
  <hyperlinks>
    <hyperlink ref="C5" location="Operational!A5" display="Overview" xr:uid="{C874D506-F8D7-4A10-8DF5-4BD67113E97B}"/>
    <hyperlink ref="C6" location="Operational!A12" display="Saleable Production" xr:uid="{6E4E9468-5251-4662-8746-C160E3F34F35}"/>
    <hyperlink ref="C7" location="Operational!A19" display="Saleable Production - Met Coal" xr:uid="{BCB83432-BB6B-481C-A809-B1A46D0B2F65}"/>
    <hyperlink ref="C8" location="Operational!A26" display="Saleable Production - Thermal Coal" xr:uid="{02FA0721-F1DF-44BF-8BA0-B380D4B62ED5}"/>
    <hyperlink ref="C9" location="Operational!A33" display="Reserves" xr:uid="{A47EA7B3-1C06-4546-B78F-89495A38BF60}"/>
    <hyperlink ref="C10" location="Operational!A42" display="Resources" xr:uid="{CF3B74F8-F859-49A9-8333-250F07198920}"/>
    <hyperlink ref="C13" location="'Safety &amp; Health'!A6" display="Fatal Incidents" xr:uid="{A21C5149-145A-44BF-B1CF-ABCA9FD69DAC}"/>
    <hyperlink ref="C14" location="'Safety &amp; Health'!A10" display="Total Recordable Injuries" xr:uid="{9F3A6574-B281-415D-8804-2809ACBF5CE5}"/>
    <hyperlink ref="C15" location="'Safety &amp; Health'!A14" display="LTIs" xr:uid="{FE11C1F7-3370-421B-8C02-AF229CBA7E49}"/>
    <hyperlink ref="C16" location="'Safety &amp; Health'!A18" display="Work Related Injuries" xr:uid="{9DC867C1-6B74-42F9-BE5E-9B9AF2622123}"/>
    <hyperlink ref="C17" location="'Safety &amp; Health'!A22" display="Hrs worked" xr:uid="{8D2DD1E2-365A-4619-9B68-E5A6EF8251FF}"/>
    <hyperlink ref="C20" location="People!A6" display="Headcount" xr:uid="{116D6E02-214F-4525-A58F-9A02F9984984}"/>
    <hyperlink ref="C21" location="People!A15" display="Employment - new" xr:uid="{80F14B2F-28C4-4B99-99F8-01535FBEEB21}"/>
    <hyperlink ref="C22" location="People!A24" display="Employment - turnover" xr:uid="{05911BAB-325A-46E0-8E7D-C384C97E41A6}"/>
    <hyperlink ref="C23" location="People!A30" display="Employment - parental leave" xr:uid="{C9A4E380-2A8F-4912-A34E-A21B2596BBFE}"/>
    <hyperlink ref="C24" location="People!A37" display="Employee training" xr:uid="{A9B47DDE-EDB1-41B6-8229-2059CC846756}"/>
    <hyperlink ref="C25" location="People!A41" display="Diversity and Equal opportunity" xr:uid="{B91CE521-0E4D-4188-BE48-F00FCD8C9252}"/>
    <hyperlink ref="C28" location="Community!A6" display="Contributions" xr:uid="{60FFDF52-C761-4746-A754-CAA4DF64D517}"/>
    <hyperlink ref="C29" location="Community!A10" display="Financial and in-kind political contributions" xr:uid="{D958EC6C-1215-4B22-85AE-3CFDFB978FCE}"/>
    <hyperlink ref="C30" location="Community!A14" display="Employees in our local community" xr:uid="{596494EE-23D4-4BC3-AFFF-1B9869945861}"/>
    <hyperlink ref="C34" location="Environment!A7" display="Consumption - Surface water" xr:uid="{AEC362E9-F589-4D74-86AA-C5C412FB38B5}"/>
    <hyperlink ref="C35" location="Environment!A12" display="Consumption - Groundwater" xr:uid="{27782A6A-9251-4960-8C74-F390E41C5CDC}"/>
    <hyperlink ref="C36" location="Environment!A17" display="Consumption - Recycled/reclaimed water" xr:uid="{29DDB106-59EC-4C6F-8D6B-46B2B4BDAAD4}"/>
    <hyperlink ref="C37" location="Environment!A22" display="Consumed - Freshwater" xr:uid="{D68B05F6-D250-4216-BF67-1181F1DA67B4}"/>
    <hyperlink ref="C38" location="Environment!A23" display="Consumed - Recycled/reclaimed" xr:uid="{A931DDA5-22AC-4CC8-8FAE-901BDE5AD2E8}"/>
    <hyperlink ref="C39" location="Environment!A25" display="Discharged - to surface water or injected in wells" xr:uid="{42BCA14C-48B9-4711-BC0F-083E61E66ECC}"/>
    <hyperlink ref="C40" location="Environment!A30" display="Provided to third parties" xr:uid="{785E23CC-4F1F-4AA7-8140-45773B7069A1}"/>
    <hyperlink ref="C41" location="Environment!A35" display="Water intensity" xr:uid="{84C8EF5B-CF41-49BF-B5BB-08DB91434767}"/>
    <hyperlink ref="C43" location="Environment!A40" display="Owned, leased or managed" xr:uid="{9646E91F-C182-4FA6-A338-E7F6416212DD}"/>
    <hyperlink ref="C44" location="Environment!A45" display="Disturbed by mining activities" xr:uid="{E322657B-E02C-4E23-86C3-1BD7060D0173}"/>
    <hyperlink ref="C45" location="Environment!A50" display="Rehabilitated" xr:uid="{128EE890-42A3-4A01-B1FB-7D90878C9336}"/>
    <hyperlink ref="C47" location="Environment!A60" display="Protected or restored" xr:uid="{8673E5BE-9AF2-4E05-871B-A22F487E5501}"/>
    <hyperlink ref="C48" location="Environment!A65" display="Leased for agriculture" xr:uid="{E1CEB22B-EA45-4713-9450-74245F7B1312}"/>
    <hyperlink ref="C50" location="Environment!A71" display="Directed to disposal" xr:uid="{1DBF5A2B-6B30-4B84-BECB-F3A802E4EAA6}"/>
    <hyperlink ref="C51" location="Environment!A76" display="Diverted from disposal" xr:uid="{6015B798-4865-4A64-A344-C38FF9941B62}"/>
    <hyperlink ref="C52" location="Environment!A81" display="Directed to disposal (%)" xr:uid="{B3D7E285-A2AF-431C-A915-294AC00D1203}"/>
    <hyperlink ref="C53" location="Environment!A82" display="Diverted from disposal (%)" xr:uid="{A996963A-CF87-470E-B2F5-4E27A9C70AFD}"/>
    <hyperlink ref="C59" location="'Energy &amp; GHG'!A7" display="Scope 1" xr:uid="{D7D40FC7-6681-4298-AEE8-A677D674AA06}"/>
    <hyperlink ref="C60" location="'Energy &amp; GHG'!A10" display="Scope 2" xr:uid="{37938A16-786C-405A-95C9-F5EA562F95AB}"/>
    <hyperlink ref="C61" location="'Energy &amp; GHG'!A15" display="GHG emissions intensity" xr:uid="{63EBC768-7A67-4F9A-B15C-790A3DF5888C}"/>
    <hyperlink ref="C65" location="'Energy &amp; GHG'!A29" display="Energy consumed" xr:uid="{C3885CAE-6274-4226-A98C-FB9E7D0542C8}"/>
    <hyperlink ref="C66" location="'Energy &amp; GHG'!A34" display="Energy produced (Met coal)" xr:uid="{8157D323-3153-4F57-8FAE-7DAE60FE9736}"/>
    <hyperlink ref="C67" location="'Energy &amp; GHG'!A37" display="Energy produced (thermal coal)" xr:uid="{00D9F8BF-04FF-41EA-8621-419082397992}"/>
    <hyperlink ref="C70" location="'Corporate and Financial'!A6" display="EBITDA" xr:uid="{93C90BF6-FD08-4221-AF46-1753CFF1E3AF}"/>
    <hyperlink ref="C71" location="'Corporate and Financial'!A16" display="Cashflow" xr:uid="{850D9429-B1E8-4C80-BF34-99421220285A}"/>
    <hyperlink ref="C72" location="'Corporate and Financial'!A33" display="FY Performance Summary" xr:uid="{CAD9835C-8C35-4E08-91C4-AD66949B509D}"/>
    <hyperlink ref="C73" location="'Corporate and Financial'!A61" display="Sales Mix" xr:uid="{DDE5282A-BFA6-4EF3-A52F-D09F1EAE8EAC}"/>
    <hyperlink ref="C74" location="'Corporate and Financial'!A64" display="Sales Mix (revenue)" xr:uid="{34CED68B-A9C1-403C-BBFC-6265D73F0B03}"/>
    <hyperlink ref="C75" location="'Corporate and Financial'!A67" display="Group Export Ratio (sales volume)" xr:uid="{BA376AC1-3CF7-4D92-A0D5-1D2FBC21B7D7}"/>
    <hyperlink ref="C76" location="'Corporate and Financial'!A70" display="Met Coal realised price" xr:uid="{151EEB1E-7637-45EE-8B81-F40056C01931}"/>
    <hyperlink ref="C77" location="'Corporate and Financial'!A74" display="Saleable Production" xr:uid="{998ECC90-1348-4B3E-B65C-E18FF51617F7}"/>
    <hyperlink ref="C78" location="'Corporate and Financial'!A81" display="Sales Volumes" xr:uid="{EFA9B8F0-85D8-400C-B375-DD39CFBEEC3C}"/>
    <hyperlink ref="C79" location="'Corporate and Financial'!A85" display="Revenue" xr:uid="{355973A9-27A9-4BCC-A96E-671A95BBD59D}"/>
    <hyperlink ref="C80" location="'Corporate and Financial'!A92" display="Capex" xr:uid="{6D26AA69-768F-4BA7-B3C4-17B62FE985DE}"/>
    <hyperlink ref="C81" location="'Corporate and Financial'!A96" display="Cost per tonne sold" xr:uid="{0A85263B-09DB-4A6F-9298-94D0A17C4A55}"/>
    <hyperlink ref="C82" location="'Corporate and Financial'!A100" display="Sales by Region" xr:uid="{4A713E83-6ABF-48F4-BB7D-0E3234BD4BA7}"/>
    <hyperlink ref="C84" location="'Corporate and Financial'!A124" display="Memberships and Associations" xr:uid="{AE73E258-3FC5-460B-B554-93CA54887FA6}"/>
    <hyperlink ref="C86" location="'Reporting Framework'!A4" display="Reporting Framework" xr:uid="{23F4134D-4219-422B-BB75-8D7D8032385C}"/>
    <hyperlink ref="C83" location="'Corporate and Financial'!A114" display="Total Economic Contribution" xr:uid="{B1F1E65D-5D52-40E7-95D7-BB3BD3FD059C}"/>
    <hyperlink ref="C46" location="Environment!A55" display="Land Rehabilitated in the reporting period" xr:uid="{7F6BEB6F-140D-4873-9784-757425D6D94E}"/>
    <hyperlink ref="C55" location="Environment!A85" display="PM10 emissions" xr:uid="{5FDB4C02-2955-4052-9CB2-7F85B51B8207}"/>
    <hyperlink ref="C63" location="'Energy &amp; GHG'!A19" display="Fuel consumption from non-renewable sources" xr:uid="{1CED7837-9B53-40EE-AC31-570EABAF4A3A}"/>
    <hyperlink ref="C64" location="'Energy &amp; GHG'!A24" display="Fuel consumption from renewable sources" xr:uid="{054A22B9-97F1-41DD-A5C3-C60E5A054ABD}"/>
    <hyperlink ref="C1" location="Cover!A1" display="Home" xr:uid="{ADABA7B3-C1AE-4AB5-9491-8FA7283F2B0D}"/>
  </hyperlinks>
  <pageMargins left="0.7" right="0.7" top="0.75" bottom="0.75" header="0.3" footer="0.3"/>
  <pageSetup paperSize="9" scale="69" fitToHeight="0" orientation="portrait" horizontalDpi="180" verticalDpi="18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49"/>
  <sheetViews>
    <sheetView zoomScaleNormal="100" workbookViewId="0">
      <selection sqref="A1:G49"/>
    </sheetView>
  </sheetViews>
  <sheetFormatPr defaultRowHeight="12" customHeight="1"/>
  <cols>
    <col min="1" max="1" width="76.7109375" bestFit="1" customWidth="1"/>
    <col min="2" max="2" width="10.140625" bestFit="1" customWidth="1"/>
    <col min="3" max="3" width="10.5703125" customWidth="1"/>
    <col min="4" max="4" width="7" bestFit="1" customWidth="1"/>
    <col min="5" max="5" width="7.85546875" bestFit="1" customWidth="1"/>
    <col min="6" max="6" width="8.5703125" bestFit="1" customWidth="1"/>
    <col min="7" max="7" width="13" customWidth="1"/>
  </cols>
  <sheetData>
    <row r="1" spans="1:7" ht="15">
      <c r="A1" s="10"/>
      <c r="B1" s="19"/>
      <c r="C1" s="20"/>
      <c r="D1" s="20"/>
      <c r="E1" s="20"/>
      <c r="G1" s="434" t="s">
        <v>7</v>
      </c>
    </row>
    <row r="2" spans="1:7" ht="12" customHeight="1">
      <c r="A2" s="10"/>
      <c r="B2" s="19"/>
      <c r="C2" s="20"/>
      <c r="D2" s="20"/>
      <c r="E2" s="20"/>
    </row>
    <row r="3" spans="1:7" ht="23.25">
      <c r="A3" s="281" t="s">
        <v>156</v>
      </c>
      <c r="B3" s="281"/>
      <c r="C3" s="281"/>
      <c r="D3" s="281"/>
      <c r="E3" s="281"/>
      <c r="F3" s="281"/>
      <c r="G3" s="281"/>
    </row>
    <row r="4" spans="1:7" ht="12" customHeight="1">
      <c r="A4" s="10"/>
      <c r="B4" s="19"/>
      <c r="C4" s="20"/>
      <c r="D4" s="20"/>
      <c r="E4" s="20"/>
    </row>
    <row r="5" spans="1:7" ht="22.5">
      <c r="A5" s="287" t="s">
        <v>42</v>
      </c>
      <c r="B5" s="288" t="s">
        <v>157</v>
      </c>
      <c r="C5" s="442" t="s">
        <v>158</v>
      </c>
      <c r="D5" s="288" t="s">
        <v>159</v>
      </c>
      <c r="E5" s="288" t="s">
        <v>160</v>
      </c>
      <c r="F5" s="288" t="s">
        <v>161</v>
      </c>
      <c r="G5" s="288" t="s">
        <v>162</v>
      </c>
    </row>
    <row r="6" spans="1:7" ht="12" customHeight="1">
      <c r="A6" s="5" t="s">
        <v>163</v>
      </c>
      <c r="B6" s="7" t="s">
        <v>164</v>
      </c>
      <c r="C6" s="13">
        <f>Environment!C41/100</f>
        <v>255.84</v>
      </c>
      <c r="D6" s="7">
        <v>1983</v>
      </c>
      <c r="E6" s="7">
        <v>2018</v>
      </c>
      <c r="F6" s="519">
        <f>+C34</f>
        <v>266</v>
      </c>
      <c r="G6" s="519">
        <f>+C43</f>
        <v>937</v>
      </c>
    </row>
    <row r="7" spans="1:7" ht="12" customHeight="1">
      <c r="A7" s="35" t="s">
        <v>165</v>
      </c>
      <c r="B7" s="30" t="s">
        <v>166</v>
      </c>
      <c r="C7" s="30">
        <v>357</v>
      </c>
      <c r="D7" s="30">
        <v>1983</v>
      </c>
      <c r="E7" s="30">
        <v>2016</v>
      </c>
      <c r="F7" s="520">
        <f t="shared" ref="F7:F9" si="0">+C35</f>
        <v>160</v>
      </c>
      <c r="G7" s="520">
        <f t="shared" ref="G7:G9" si="1">+C44</f>
        <v>190</v>
      </c>
    </row>
    <row r="8" spans="1:7" ht="12" customHeight="1">
      <c r="A8" s="5" t="s">
        <v>167</v>
      </c>
      <c r="B8" s="7" t="s">
        <v>166</v>
      </c>
      <c r="C8" s="7">
        <v>104</v>
      </c>
      <c r="D8" s="7">
        <v>2005</v>
      </c>
      <c r="E8" s="7">
        <v>2014</v>
      </c>
      <c r="F8" s="7">
        <f t="shared" si="0"/>
        <v>137</v>
      </c>
      <c r="G8" s="7">
        <f t="shared" si="1"/>
        <v>264</v>
      </c>
    </row>
    <row r="9" spans="1:7" ht="12" customHeight="1">
      <c r="A9" s="41" t="s">
        <v>168</v>
      </c>
      <c r="B9" s="42" t="s">
        <v>166</v>
      </c>
      <c r="C9" s="42">
        <v>176</v>
      </c>
      <c r="D9" s="42">
        <v>2008</v>
      </c>
      <c r="E9" s="42">
        <v>2013</v>
      </c>
      <c r="F9" s="42">
        <f t="shared" si="0"/>
        <v>12</v>
      </c>
      <c r="G9" s="42">
        <f t="shared" si="1"/>
        <v>55</v>
      </c>
    </row>
    <row r="10" spans="1:7" ht="12" customHeight="1">
      <c r="A10" s="9"/>
      <c r="B10" s="21"/>
      <c r="C10" s="22"/>
      <c r="D10" s="22"/>
      <c r="E10" s="22"/>
    </row>
    <row r="11" spans="1:7" ht="12" customHeight="1">
      <c r="A11" s="289" t="s">
        <v>169</v>
      </c>
      <c r="B11" s="288" t="s">
        <v>170</v>
      </c>
      <c r="C11" s="288">
        <v>2021</v>
      </c>
      <c r="D11" s="283">
        <v>2020</v>
      </c>
      <c r="E11" s="284">
        <v>2019</v>
      </c>
      <c r="F11" s="284">
        <v>2018</v>
      </c>
    </row>
    <row r="12" spans="1:7" ht="12" customHeight="1">
      <c r="A12" s="285" t="s">
        <v>43</v>
      </c>
      <c r="B12" s="290"/>
      <c r="C12" s="290"/>
      <c r="D12" s="290"/>
      <c r="E12" s="290"/>
      <c r="F12" s="290"/>
    </row>
    <row r="13" spans="1:7" ht="12" customHeight="1">
      <c r="A13" s="25" t="s">
        <v>171</v>
      </c>
      <c r="B13" s="29" t="s">
        <v>172</v>
      </c>
      <c r="C13" s="111">
        <v>11.1</v>
      </c>
      <c r="D13" s="111">
        <v>12</v>
      </c>
      <c r="E13" s="99">
        <v>12.5</v>
      </c>
      <c r="F13" s="99">
        <v>12.1</v>
      </c>
    </row>
    <row r="14" spans="1:7" ht="12" customHeight="1">
      <c r="A14" s="11" t="s">
        <v>173</v>
      </c>
      <c r="B14" s="7" t="s">
        <v>172</v>
      </c>
      <c r="C14" s="111">
        <v>0</v>
      </c>
      <c r="D14" s="111">
        <v>0.12102755</v>
      </c>
      <c r="E14" s="111">
        <v>0.55480985200499999</v>
      </c>
      <c r="F14" s="111">
        <v>0.60871932063</v>
      </c>
    </row>
    <row r="15" spans="1:7" ht="12" customHeight="1">
      <c r="A15" s="27" t="s">
        <v>174</v>
      </c>
      <c r="B15" s="30" t="s">
        <v>172</v>
      </c>
      <c r="C15" s="111">
        <v>1.9</v>
      </c>
      <c r="D15" s="111">
        <v>1.5543272299999999</v>
      </c>
      <c r="E15" s="111">
        <v>2.6732238119399998</v>
      </c>
      <c r="F15" s="111">
        <v>2.7272693583150001</v>
      </c>
    </row>
    <row r="16" spans="1:7" ht="12" customHeight="1">
      <c r="A16" s="14" t="s">
        <v>175</v>
      </c>
      <c r="B16" s="15" t="s">
        <v>172</v>
      </c>
      <c r="C16" s="131">
        <v>4.4000000000000004</v>
      </c>
      <c r="D16" s="131">
        <v>3.41680888</v>
      </c>
      <c r="E16" s="131">
        <v>4.481638142415</v>
      </c>
      <c r="F16" s="131">
        <v>4.7068767557699998</v>
      </c>
    </row>
    <row r="17" spans="1:8" ht="12" customHeight="1">
      <c r="A17" s="18" t="s">
        <v>176</v>
      </c>
      <c r="B17" s="16" t="s">
        <v>172</v>
      </c>
      <c r="C17" s="112">
        <f>SUM(C13:C16)</f>
        <v>17.399999999999999</v>
      </c>
      <c r="D17" s="112">
        <f>SUM(D13:D16)</f>
        <v>17.092163660000001</v>
      </c>
      <c r="E17" s="112">
        <f t="shared" ref="E17:F17" si="2">SUM(E13:E16)</f>
        <v>20.209671806359999</v>
      </c>
      <c r="F17" s="112">
        <f t="shared" si="2"/>
        <v>20.142865434714999</v>
      </c>
    </row>
    <row r="18" spans="1:8" ht="12" customHeight="1">
      <c r="A18" s="44"/>
      <c r="B18" s="7"/>
      <c r="C18" s="7"/>
      <c r="D18" s="12"/>
      <c r="E18" s="12"/>
      <c r="F18" s="12"/>
    </row>
    <row r="19" spans="1:8" ht="12" customHeight="1">
      <c r="A19" s="285" t="s">
        <v>44</v>
      </c>
      <c r="B19" s="288"/>
      <c r="C19" s="288"/>
      <c r="D19" s="283"/>
      <c r="E19" s="284"/>
      <c r="F19" s="284"/>
    </row>
    <row r="20" spans="1:8" ht="12" customHeight="1">
      <c r="A20" s="11" t="s">
        <v>171</v>
      </c>
      <c r="B20" s="104" t="s">
        <v>172</v>
      </c>
      <c r="C20" s="99">
        <v>7.8</v>
      </c>
      <c r="D20" s="99">
        <v>8.4</v>
      </c>
      <c r="E20" s="99">
        <v>9.1999999999999993</v>
      </c>
      <c r="F20" s="99">
        <v>8.6999999999999993</v>
      </c>
      <c r="H20" s="98"/>
    </row>
    <row r="21" spans="1:8" ht="12" customHeight="1">
      <c r="A21" s="27" t="s">
        <v>173</v>
      </c>
      <c r="B21" s="105" t="s">
        <v>172</v>
      </c>
      <c r="C21" s="111">
        <v>4.4000000000000004</v>
      </c>
      <c r="D21" s="111">
        <f>121027.55/1000000</f>
        <v>0.12102755</v>
      </c>
      <c r="E21" s="111">
        <v>0.55480985200499999</v>
      </c>
      <c r="F21" s="111">
        <v>0.60871932063</v>
      </c>
    </row>
    <row r="22" spans="1:8" ht="12" customHeight="1">
      <c r="A22" s="25" t="s">
        <v>174</v>
      </c>
      <c r="B22" s="106" t="s">
        <v>172</v>
      </c>
      <c r="C22" s="111">
        <v>1.9</v>
      </c>
      <c r="D22" s="111">
        <f>1554327.23/1000000</f>
        <v>1.5543272299999999</v>
      </c>
      <c r="E22" s="111">
        <v>2.6732238119399998</v>
      </c>
      <c r="F22" s="111">
        <v>2.7272693583150001</v>
      </c>
    </row>
    <row r="23" spans="1:8" ht="12" customHeight="1">
      <c r="A23" s="11" t="s">
        <v>175</v>
      </c>
      <c r="B23" s="107" t="s">
        <v>172</v>
      </c>
      <c r="C23" s="131">
        <v>0</v>
      </c>
      <c r="D23" s="131">
        <f>3416808.88/1000000</f>
        <v>3.41680888</v>
      </c>
      <c r="E23" s="131">
        <v>4.481638142415</v>
      </c>
      <c r="F23" s="131">
        <v>4.7068767557699998</v>
      </c>
    </row>
    <row r="24" spans="1:8" ht="12" customHeight="1">
      <c r="A24" s="18" t="s">
        <v>176</v>
      </c>
      <c r="B24" s="108" t="s">
        <v>172</v>
      </c>
      <c r="C24" s="112">
        <f>SUM(C20:C23)</f>
        <v>14.1</v>
      </c>
      <c r="D24" s="112">
        <f>SUM(D20:D23)</f>
        <v>13.492163660000001</v>
      </c>
      <c r="E24" s="112">
        <f t="shared" ref="E24:F24" si="3">SUM(E20:E23)</f>
        <v>16.909671806359999</v>
      </c>
      <c r="F24" s="112">
        <f t="shared" si="3"/>
        <v>16.742865434715</v>
      </c>
      <c r="G24" s="38"/>
    </row>
    <row r="25" spans="1:8" ht="12" customHeight="1">
      <c r="A25" s="44"/>
      <c r="B25" s="7"/>
      <c r="C25" s="7"/>
      <c r="D25" s="8"/>
      <c r="E25" s="12"/>
      <c r="F25" s="8"/>
    </row>
    <row r="26" spans="1:8" ht="12" customHeight="1">
      <c r="A26" s="285" t="s">
        <v>46</v>
      </c>
      <c r="B26" s="288"/>
      <c r="C26" s="288"/>
      <c r="D26" s="283"/>
      <c r="E26" s="284"/>
      <c r="F26" s="284"/>
    </row>
    <row r="27" spans="1:8" ht="12" customHeight="1">
      <c r="A27" s="11" t="s">
        <v>171</v>
      </c>
      <c r="B27" s="105" t="s">
        <v>172</v>
      </c>
      <c r="C27" s="99">
        <v>3.3</v>
      </c>
      <c r="D27" s="99">
        <v>3.5</v>
      </c>
      <c r="E27" s="99">
        <v>3.3</v>
      </c>
      <c r="F27" s="100">
        <v>3.4</v>
      </c>
    </row>
    <row r="28" spans="1:8" ht="12" customHeight="1">
      <c r="A28" s="31" t="s">
        <v>173</v>
      </c>
      <c r="B28" s="109" t="s">
        <v>172</v>
      </c>
      <c r="C28" s="100">
        <v>0</v>
      </c>
      <c r="D28" s="100">
        <v>0</v>
      </c>
      <c r="E28" s="100">
        <v>0</v>
      </c>
      <c r="F28" s="102">
        <v>0</v>
      </c>
    </row>
    <row r="29" spans="1:8" ht="12" customHeight="1">
      <c r="A29" s="31" t="s">
        <v>174</v>
      </c>
      <c r="B29" s="109" t="s">
        <v>172</v>
      </c>
      <c r="C29" s="102">
        <v>0</v>
      </c>
      <c r="D29" s="102">
        <v>0</v>
      </c>
      <c r="E29" s="102">
        <v>0</v>
      </c>
      <c r="F29" s="102">
        <v>0</v>
      </c>
    </row>
    <row r="30" spans="1:8" ht="12" customHeight="1">
      <c r="A30" s="33" t="s">
        <v>175</v>
      </c>
      <c r="B30" s="110" t="s">
        <v>172</v>
      </c>
      <c r="C30" s="103">
        <v>0</v>
      </c>
      <c r="D30" s="103">
        <v>0</v>
      </c>
      <c r="E30" s="103">
        <v>0</v>
      </c>
      <c r="F30" s="103">
        <v>0</v>
      </c>
    </row>
    <row r="31" spans="1:8" ht="12" customHeight="1">
      <c r="A31" s="34" t="s">
        <v>176</v>
      </c>
      <c r="B31" s="108" t="s">
        <v>172</v>
      </c>
      <c r="C31" s="101">
        <f>SUM(C27:C30)</f>
        <v>3.3</v>
      </c>
      <c r="D31" s="101">
        <v>3.5</v>
      </c>
      <c r="E31" s="101">
        <v>3.3</v>
      </c>
      <c r="F31" s="101">
        <v>3.4</v>
      </c>
    </row>
    <row r="32" spans="1:8" ht="12" customHeight="1">
      <c r="A32" s="44"/>
      <c r="B32" s="7"/>
      <c r="C32" s="7"/>
      <c r="D32" s="8"/>
      <c r="E32" s="8"/>
      <c r="F32" s="8"/>
    </row>
    <row r="33" spans="1:6" ht="12" customHeight="1">
      <c r="A33" s="291" t="s">
        <v>177</v>
      </c>
      <c r="B33" s="288"/>
      <c r="C33" s="288"/>
      <c r="D33" s="283"/>
      <c r="E33" s="284"/>
      <c r="F33" s="284"/>
    </row>
    <row r="34" spans="1:6" ht="12" customHeight="1">
      <c r="A34" s="25" t="s">
        <v>171</v>
      </c>
      <c r="B34" s="29" t="s">
        <v>172</v>
      </c>
      <c r="C34" s="169">
        <v>266</v>
      </c>
      <c r="D34" s="160">
        <v>280</v>
      </c>
      <c r="E34" s="160">
        <v>295</v>
      </c>
      <c r="F34" s="160">
        <v>311</v>
      </c>
    </row>
    <row r="35" spans="1:6" ht="12" customHeight="1">
      <c r="A35" s="11" t="s">
        <v>175</v>
      </c>
      <c r="B35" s="7" t="s">
        <v>172</v>
      </c>
      <c r="C35" s="149">
        <v>160</v>
      </c>
      <c r="D35" s="8">
        <v>163</v>
      </c>
      <c r="E35" s="8">
        <v>171</v>
      </c>
      <c r="F35" s="8">
        <v>177</v>
      </c>
    </row>
    <row r="36" spans="1:6" ht="12" customHeight="1">
      <c r="A36" s="27" t="s">
        <v>174</v>
      </c>
      <c r="B36" s="30" t="s">
        <v>172</v>
      </c>
      <c r="C36" s="162">
        <v>137</v>
      </c>
      <c r="D36" s="32">
        <v>141</v>
      </c>
      <c r="E36" s="32">
        <v>145</v>
      </c>
      <c r="F36" s="32">
        <v>155</v>
      </c>
    </row>
    <row r="37" spans="1:6" ht="12" customHeight="1">
      <c r="A37" s="31" t="s">
        <v>173</v>
      </c>
      <c r="B37" s="30" t="s">
        <v>172</v>
      </c>
      <c r="C37" s="162">
        <v>12</v>
      </c>
      <c r="D37" s="32">
        <v>12</v>
      </c>
      <c r="E37" s="32">
        <v>44</v>
      </c>
      <c r="F37" s="32">
        <v>60</v>
      </c>
    </row>
    <row r="38" spans="1:6" ht="12" customHeight="1">
      <c r="A38" s="31" t="s">
        <v>178</v>
      </c>
      <c r="B38" s="30" t="s">
        <v>172</v>
      </c>
      <c r="C38" s="162">
        <v>197</v>
      </c>
      <c r="D38" s="32">
        <v>197</v>
      </c>
      <c r="E38" s="32">
        <v>201</v>
      </c>
      <c r="F38" s="28" t="s">
        <v>179</v>
      </c>
    </row>
    <row r="39" spans="1:6" ht="12" customHeight="1">
      <c r="A39" s="31" t="s">
        <v>180</v>
      </c>
      <c r="B39" s="30" t="s">
        <v>172</v>
      </c>
      <c r="C39" s="149">
        <v>50</v>
      </c>
      <c r="D39" s="8">
        <f>121+50</f>
        <v>171</v>
      </c>
      <c r="E39" s="8">
        <v>176</v>
      </c>
      <c r="F39" s="6" t="s">
        <v>179</v>
      </c>
    </row>
    <row r="40" spans="1:6" ht="12" customHeight="1">
      <c r="A40" s="18" t="s">
        <v>181</v>
      </c>
      <c r="B40" s="16" t="s">
        <v>172</v>
      </c>
      <c r="C40" s="161">
        <f>SUM(C34:C39)</f>
        <v>822</v>
      </c>
      <c r="D40" s="17">
        <f>SUM(D34:D39)</f>
        <v>964</v>
      </c>
      <c r="E40" s="17">
        <f>SUM(E34:E39)</f>
        <v>1032</v>
      </c>
      <c r="F40" s="17">
        <f>SUM(F34:F38)</f>
        <v>703</v>
      </c>
    </row>
    <row r="41" spans="1:6" ht="12" customHeight="1">
      <c r="A41" s="11"/>
      <c r="B41" s="7"/>
      <c r="C41" s="149"/>
      <c r="D41" s="8"/>
      <c r="E41" s="8"/>
      <c r="F41" s="8"/>
    </row>
    <row r="42" spans="1:6" ht="12" customHeight="1">
      <c r="A42" s="285" t="s">
        <v>182</v>
      </c>
      <c r="B42" s="288"/>
      <c r="C42" s="284"/>
      <c r="D42" s="283"/>
      <c r="E42" s="284"/>
      <c r="F42" s="284"/>
    </row>
    <row r="43" spans="1:6" ht="12" customHeight="1">
      <c r="A43" s="25" t="s">
        <v>171</v>
      </c>
      <c r="B43" s="29" t="s">
        <v>172</v>
      </c>
      <c r="C43" s="169">
        <v>937</v>
      </c>
      <c r="D43" s="160">
        <v>1017</v>
      </c>
      <c r="E43" s="160">
        <v>936</v>
      </c>
      <c r="F43" s="160">
        <v>957</v>
      </c>
    </row>
    <row r="44" spans="1:6" ht="12" customHeight="1">
      <c r="A44" s="11" t="s">
        <v>175</v>
      </c>
      <c r="B44" s="7" t="s">
        <v>172</v>
      </c>
      <c r="C44" s="149">
        <v>190</v>
      </c>
      <c r="D44" s="8">
        <v>196</v>
      </c>
      <c r="E44" s="8">
        <v>240</v>
      </c>
      <c r="F44" s="8">
        <v>251</v>
      </c>
    </row>
    <row r="45" spans="1:6" ht="12" customHeight="1">
      <c r="A45" s="27" t="s">
        <v>174</v>
      </c>
      <c r="B45" s="30" t="s">
        <v>172</v>
      </c>
      <c r="C45" s="162">
        <v>264</v>
      </c>
      <c r="D45" s="32">
        <v>265</v>
      </c>
      <c r="E45" s="32">
        <v>248</v>
      </c>
      <c r="F45" s="32">
        <v>220</v>
      </c>
    </row>
    <row r="46" spans="1:6" ht="12" customHeight="1">
      <c r="A46" s="27" t="s">
        <v>173</v>
      </c>
      <c r="B46" s="30" t="s">
        <v>172</v>
      </c>
      <c r="C46" s="162">
        <v>55</v>
      </c>
      <c r="D46" s="32">
        <v>55</v>
      </c>
      <c r="E46" s="32">
        <v>85</v>
      </c>
      <c r="F46" s="32">
        <v>90</v>
      </c>
    </row>
    <row r="47" spans="1:6" ht="12" customHeight="1">
      <c r="A47" s="31" t="s">
        <v>178</v>
      </c>
      <c r="B47" s="30" t="s">
        <v>172</v>
      </c>
      <c r="C47" s="162">
        <v>514</v>
      </c>
      <c r="D47" s="32">
        <v>514</v>
      </c>
      <c r="E47" s="32">
        <v>493</v>
      </c>
      <c r="F47" s="28"/>
    </row>
    <row r="48" spans="1:6" ht="12" customHeight="1">
      <c r="A48" s="31" t="s">
        <v>180</v>
      </c>
      <c r="B48" s="30" t="s">
        <v>172</v>
      </c>
      <c r="C48" s="149">
        <v>159</v>
      </c>
      <c r="D48" s="8">
        <f>344+159</f>
        <v>503</v>
      </c>
      <c r="E48" s="8">
        <v>495</v>
      </c>
      <c r="F48" s="6"/>
    </row>
    <row r="49" spans="1:6" ht="12" customHeight="1">
      <c r="A49" s="18" t="s">
        <v>181</v>
      </c>
      <c r="B49" s="16" t="s">
        <v>172</v>
      </c>
      <c r="C49" s="161">
        <f>SUM(C43:C48)</f>
        <v>2119</v>
      </c>
      <c r="D49" s="17">
        <f>SUM(D43:D48)</f>
        <v>2550</v>
      </c>
      <c r="E49" s="17">
        <f t="shared" ref="E49:F49" si="4">SUM(E43:E48)</f>
        <v>2497</v>
      </c>
      <c r="F49" s="17">
        <f t="shared" si="4"/>
        <v>1518</v>
      </c>
    </row>
  </sheetData>
  <sheetProtection sheet="1" objects="1" scenarios="1" selectLockedCells="1" selectUnlockedCells="1"/>
  <hyperlinks>
    <hyperlink ref="G1" location="'Data Contents'!B1" display="Data Contents" xr:uid="{35A3BD74-42D0-4702-B2B6-08BC47DB9392}"/>
  </hyperlinks>
  <pageMargins left="0.7" right="0.7" top="0.75" bottom="0.75" header="0.3" footer="0.3"/>
  <pageSetup scale="68"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31"/>
  <sheetViews>
    <sheetView zoomScaleNormal="100" workbookViewId="0">
      <selection sqref="A1:E30"/>
    </sheetView>
  </sheetViews>
  <sheetFormatPr defaultRowHeight="12" customHeight="1"/>
  <cols>
    <col min="1" max="1" width="60.7109375" bestFit="1" customWidth="1"/>
    <col min="2" max="2" width="12.85546875" bestFit="1" customWidth="1"/>
    <col min="3" max="4" width="7.85546875" bestFit="1" customWidth="1"/>
    <col min="5" max="5" width="8.85546875" customWidth="1"/>
  </cols>
  <sheetData>
    <row r="1" spans="1:5" ht="15">
      <c r="D1" s="506" t="s">
        <v>7</v>
      </c>
      <c r="E1" s="506"/>
    </row>
    <row r="2" spans="1:5" ht="12" customHeight="1">
      <c r="A2" s="219"/>
      <c r="B2" s="219"/>
      <c r="C2" s="219"/>
      <c r="D2" s="219"/>
    </row>
    <row r="3" spans="1:5" ht="23.25">
      <c r="A3" s="281" t="s">
        <v>183</v>
      </c>
      <c r="B3" s="282"/>
      <c r="C3" s="292"/>
      <c r="D3" s="292"/>
      <c r="E3" s="293"/>
    </row>
    <row r="4" spans="1:5" ht="12" customHeight="1">
      <c r="A4" s="219"/>
      <c r="B4" s="219"/>
      <c r="C4" s="219"/>
      <c r="D4" s="219"/>
    </row>
    <row r="5" spans="1:5" ht="12" customHeight="1">
      <c r="A5" s="283" t="s">
        <v>169</v>
      </c>
      <c r="B5" s="283">
        <v>2021</v>
      </c>
      <c r="C5" s="284">
        <v>2020</v>
      </c>
      <c r="D5" s="284">
        <v>2019</v>
      </c>
      <c r="E5" s="284">
        <v>2018</v>
      </c>
    </row>
    <row r="6" spans="1:5" ht="12" customHeight="1">
      <c r="A6" s="285" t="s">
        <v>50</v>
      </c>
      <c r="B6" s="285"/>
      <c r="C6" s="286"/>
      <c r="D6" s="286"/>
      <c r="E6" s="286"/>
    </row>
    <row r="7" spans="1:5" ht="12" customHeight="1">
      <c r="A7" s="11" t="s">
        <v>184</v>
      </c>
      <c r="B7" s="178">
        <v>1</v>
      </c>
      <c r="C7" s="6">
        <v>1</v>
      </c>
      <c r="D7" s="6">
        <v>0</v>
      </c>
      <c r="E7" s="6">
        <v>0</v>
      </c>
    </row>
    <row r="8" spans="1:5" ht="12" customHeight="1">
      <c r="A8" s="140" t="s">
        <v>185</v>
      </c>
      <c r="B8" s="179">
        <v>0</v>
      </c>
      <c r="C8" s="141">
        <v>0</v>
      </c>
      <c r="D8" s="141">
        <v>0</v>
      </c>
      <c r="E8" s="141">
        <v>0</v>
      </c>
    </row>
    <row r="9" spans="1:5" ht="12" customHeight="1">
      <c r="A9" s="44"/>
      <c r="B9" s="178"/>
      <c r="C9" s="6"/>
      <c r="D9" s="6"/>
      <c r="E9" s="6"/>
    </row>
    <row r="10" spans="1:5" ht="12" customHeight="1">
      <c r="A10" s="285" t="s">
        <v>52</v>
      </c>
      <c r="B10" s="286"/>
      <c r="C10" s="286"/>
      <c r="D10" s="286"/>
      <c r="E10" s="286"/>
    </row>
    <row r="11" spans="1:5" ht="12" customHeight="1">
      <c r="A11" s="11" t="s">
        <v>186</v>
      </c>
      <c r="B11" s="178">
        <v>3.07</v>
      </c>
      <c r="C11" s="24">
        <v>9.4</v>
      </c>
      <c r="D11" s="24">
        <v>6.55</v>
      </c>
      <c r="E11" s="24">
        <v>4.26</v>
      </c>
    </row>
    <row r="12" spans="1:5" ht="12" customHeight="1">
      <c r="A12" s="140" t="s">
        <v>187</v>
      </c>
      <c r="B12" s="179">
        <v>2.5099999999999998</v>
      </c>
      <c r="C12" s="142">
        <v>2.2790185184545968</v>
      </c>
      <c r="D12" s="142">
        <v>2.14</v>
      </c>
      <c r="E12" s="142">
        <v>2.31</v>
      </c>
    </row>
    <row r="13" spans="1:5" ht="12" customHeight="1">
      <c r="A13" s="44"/>
      <c r="B13" s="178"/>
      <c r="C13" s="24"/>
      <c r="D13" s="24"/>
      <c r="E13" s="24"/>
    </row>
    <row r="14" spans="1:5" ht="12" customHeight="1">
      <c r="A14" s="285" t="s">
        <v>188</v>
      </c>
      <c r="B14" s="286"/>
      <c r="C14" s="286"/>
      <c r="D14" s="286"/>
      <c r="E14" s="286"/>
    </row>
    <row r="15" spans="1:5" ht="12" customHeight="1">
      <c r="A15" s="11" t="s">
        <v>189</v>
      </c>
      <c r="B15" s="178">
        <v>5</v>
      </c>
      <c r="C15" s="6">
        <v>9</v>
      </c>
      <c r="D15" s="6">
        <v>10</v>
      </c>
      <c r="E15" s="6">
        <v>9</v>
      </c>
    </row>
    <row r="16" spans="1:5" ht="12" customHeight="1">
      <c r="A16" s="140" t="s">
        <v>190</v>
      </c>
      <c r="B16" s="179">
        <v>19</v>
      </c>
      <c r="C16" s="141">
        <v>15</v>
      </c>
      <c r="D16" s="141">
        <v>18</v>
      </c>
      <c r="E16" s="141">
        <v>7</v>
      </c>
    </row>
    <row r="17" spans="1:5" ht="12" customHeight="1">
      <c r="A17" s="44"/>
      <c r="B17" s="178"/>
      <c r="C17" s="6"/>
      <c r="D17" s="24"/>
      <c r="E17" s="24"/>
    </row>
    <row r="18" spans="1:5" ht="12" customHeight="1">
      <c r="A18" s="285" t="s">
        <v>55</v>
      </c>
      <c r="B18" s="286"/>
      <c r="C18" s="286"/>
      <c r="D18" s="286"/>
      <c r="E18" s="286"/>
    </row>
    <row r="19" spans="1:5" ht="12" customHeight="1">
      <c r="A19" s="11" t="s">
        <v>184</v>
      </c>
      <c r="B19" s="178">
        <v>13</v>
      </c>
      <c r="C19" s="6">
        <v>39</v>
      </c>
      <c r="D19" s="6">
        <v>24</v>
      </c>
      <c r="E19" s="6">
        <v>15</v>
      </c>
    </row>
    <row r="20" spans="1:5" ht="12" customHeight="1">
      <c r="A20" s="140" t="s">
        <v>185</v>
      </c>
      <c r="B20" s="179">
        <v>35</v>
      </c>
      <c r="C20" s="141">
        <v>24</v>
      </c>
      <c r="D20" s="141">
        <v>38</v>
      </c>
      <c r="E20" s="141">
        <v>40</v>
      </c>
    </row>
    <row r="21" spans="1:5" ht="12" customHeight="1">
      <c r="A21" s="44"/>
      <c r="B21" s="44"/>
      <c r="C21" s="6"/>
      <c r="D21" s="6"/>
      <c r="E21" s="6"/>
    </row>
    <row r="22" spans="1:5" ht="12" customHeight="1">
      <c r="A22" s="285" t="s">
        <v>57</v>
      </c>
      <c r="B22" s="285"/>
      <c r="C22" s="286"/>
      <c r="D22" s="286"/>
      <c r="E22" s="286"/>
    </row>
    <row r="23" spans="1:5" ht="12" customHeight="1">
      <c r="A23" s="11" t="s">
        <v>184</v>
      </c>
      <c r="B23" s="167">
        <v>4240109</v>
      </c>
      <c r="C23" s="6">
        <v>4149161.1</v>
      </c>
      <c r="D23" s="6">
        <v>3665254</v>
      </c>
      <c r="E23" s="6">
        <v>3517974</v>
      </c>
    </row>
    <row r="24" spans="1:5" ht="12" customHeight="1">
      <c r="A24" s="140" t="s">
        <v>185</v>
      </c>
      <c r="B24" s="168">
        <v>2788408.58</v>
      </c>
      <c r="C24" s="143">
        <v>2106169.81</v>
      </c>
      <c r="D24" s="141">
        <v>3546405.54</v>
      </c>
      <c r="E24" s="141">
        <v>3470167.73</v>
      </c>
    </row>
    <row r="25" spans="1:5" ht="12" customHeight="1">
      <c r="A25" s="1"/>
      <c r="B25" s="3"/>
      <c r="C25" s="3"/>
      <c r="D25" s="3"/>
    </row>
    <row r="26" spans="1:5" ht="12" customHeight="1">
      <c r="A26" s="224" t="s">
        <v>191</v>
      </c>
      <c r="B26" s="225"/>
      <c r="C26" s="225"/>
      <c r="D26" s="225"/>
      <c r="E26" s="226"/>
    </row>
    <row r="27" spans="1:5" ht="19.5" customHeight="1">
      <c r="A27" s="505" t="s">
        <v>192</v>
      </c>
      <c r="B27" s="505"/>
      <c r="C27" s="505"/>
      <c r="D27" s="505"/>
      <c r="E27" s="505"/>
    </row>
    <row r="28" spans="1:5" ht="20.25" customHeight="1">
      <c r="A28" s="505" t="s">
        <v>193</v>
      </c>
      <c r="B28" s="505"/>
      <c r="C28" s="505"/>
      <c r="D28" s="505"/>
      <c r="E28" s="505"/>
    </row>
    <row r="29" spans="1:5" ht="15">
      <c r="A29" s="505" t="s">
        <v>194</v>
      </c>
      <c r="B29" s="505"/>
      <c r="C29" s="505"/>
      <c r="D29" s="505"/>
      <c r="E29" s="505"/>
    </row>
    <row r="30" spans="1:5" ht="18.75" customHeight="1">
      <c r="A30" s="505" t="s">
        <v>195</v>
      </c>
      <c r="B30" s="505"/>
      <c r="C30" s="505"/>
      <c r="D30" s="505"/>
      <c r="E30" s="505"/>
    </row>
    <row r="31" spans="1:5" ht="15"/>
  </sheetData>
  <sheetProtection sheet="1" objects="1" scenarios="1" selectLockedCells="1" selectUnlockedCells="1"/>
  <mergeCells count="5">
    <mergeCell ref="A27:E27"/>
    <mergeCell ref="A28:E28"/>
    <mergeCell ref="A29:E29"/>
    <mergeCell ref="A30:E30"/>
    <mergeCell ref="D1:E1"/>
  </mergeCells>
  <hyperlinks>
    <hyperlink ref="D1:E1" location="'Data Contents'!B1" display="Data Contents" xr:uid="{C97C0771-943B-4893-B634-44B3B0E74E00}"/>
  </hyperlinks>
  <pageMargins left="0.7" right="0.7" top="0.75" bottom="0.75" header="0.3" footer="0.3"/>
  <pageSetup scale="92"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V82"/>
  <sheetViews>
    <sheetView topLeftCell="A45" zoomScale="115" zoomScaleNormal="115" workbookViewId="0">
      <selection sqref="A1:U69"/>
    </sheetView>
  </sheetViews>
  <sheetFormatPr defaultRowHeight="12" customHeight="1"/>
  <cols>
    <col min="1" max="1" width="63.5703125" bestFit="1" customWidth="1"/>
    <col min="2" max="2" width="9.7109375" customWidth="1"/>
    <col min="3" max="3" width="10.42578125" bestFit="1" customWidth="1"/>
    <col min="4" max="4" width="9.7109375" bestFit="1" customWidth="1"/>
    <col min="5" max="5" width="10.42578125" bestFit="1" customWidth="1"/>
    <col min="6" max="6" width="9.7109375" customWidth="1"/>
    <col min="7" max="7" width="10.42578125" customWidth="1"/>
    <col min="8" max="9" width="10.140625" customWidth="1"/>
    <col min="10" max="10" width="10.85546875" customWidth="1"/>
    <col min="11" max="11" width="8.42578125" bestFit="1" customWidth="1"/>
    <col min="12" max="12" width="6.85546875" bestFit="1" customWidth="1"/>
    <col min="13" max="13" width="8.42578125" bestFit="1" customWidth="1"/>
    <col min="14" max="14" width="8.7109375" bestFit="1" customWidth="1"/>
    <col min="15" max="15" width="9.5703125" customWidth="1"/>
    <col min="16" max="16" width="8.140625" customWidth="1"/>
    <col min="17" max="17" width="8.7109375" bestFit="1" customWidth="1"/>
    <col min="18" max="18" width="8.42578125" customWidth="1"/>
    <col min="19" max="19" width="8.7109375" bestFit="1" customWidth="1"/>
    <col min="20" max="20" width="5.42578125" bestFit="1" customWidth="1"/>
    <col min="21" max="21" width="8.42578125" bestFit="1" customWidth="1"/>
  </cols>
  <sheetData>
    <row r="1" spans="1:22" ht="15">
      <c r="A1" s="222"/>
      <c r="B1" s="222"/>
      <c r="C1" s="222"/>
      <c r="D1" s="222"/>
      <c r="E1" s="222"/>
      <c r="F1" s="222"/>
      <c r="G1" s="222"/>
      <c r="H1" s="222"/>
      <c r="I1" s="222"/>
      <c r="J1" s="184"/>
      <c r="K1" s="184"/>
      <c r="L1" s="184"/>
      <c r="M1" s="184"/>
      <c r="N1" s="184"/>
      <c r="O1" s="183"/>
      <c r="P1" s="183"/>
      <c r="R1" s="342"/>
      <c r="T1" s="183"/>
      <c r="U1" s="435" t="s">
        <v>7</v>
      </c>
      <c r="V1" s="183"/>
    </row>
    <row r="2" spans="1:22" ht="12" customHeight="1">
      <c r="A2" s="222"/>
      <c r="B2" s="222"/>
      <c r="C2" s="222"/>
      <c r="D2" s="222"/>
      <c r="E2" s="222"/>
      <c r="F2" s="222"/>
      <c r="G2" s="222"/>
      <c r="H2" s="222"/>
      <c r="I2" s="222"/>
      <c r="J2" s="184"/>
      <c r="K2" s="184"/>
      <c r="L2" s="184"/>
      <c r="M2" s="184"/>
      <c r="N2" s="184"/>
      <c r="O2" s="183"/>
      <c r="P2" s="183"/>
      <c r="Q2" s="183"/>
      <c r="R2" s="183"/>
      <c r="S2" s="183"/>
      <c r="T2" s="183"/>
      <c r="U2" s="183"/>
      <c r="V2" s="183"/>
    </row>
    <row r="3" spans="1:22" ht="23.25">
      <c r="A3" s="185" t="s">
        <v>196</v>
      </c>
      <c r="B3" s="185"/>
      <c r="C3" s="185"/>
      <c r="D3" s="185"/>
      <c r="E3" s="185"/>
      <c r="F3" s="185"/>
      <c r="G3" s="185"/>
      <c r="H3" s="185"/>
      <c r="I3" s="185"/>
      <c r="J3" s="186"/>
      <c r="K3" s="186"/>
      <c r="L3" s="186"/>
      <c r="M3" s="186"/>
      <c r="N3" s="186"/>
      <c r="O3" s="186"/>
      <c r="P3" s="186"/>
      <c r="Q3" s="186"/>
      <c r="R3" s="186"/>
      <c r="S3" s="432"/>
      <c r="T3" s="432"/>
      <c r="U3" s="432"/>
      <c r="V3" s="183"/>
    </row>
    <row r="4" spans="1:22" ht="12" customHeight="1">
      <c r="A4" s="222"/>
      <c r="B4" s="222"/>
      <c r="C4" s="222"/>
      <c r="D4" s="222"/>
      <c r="E4" s="222"/>
      <c r="F4" s="222"/>
      <c r="G4" s="222"/>
      <c r="H4" s="222"/>
      <c r="I4" s="222"/>
      <c r="J4" s="184"/>
      <c r="K4" s="184"/>
      <c r="L4" s="184"/>
      <c r="M4" s="184"/>
      <c r="N4" s="184"/>
      <c r="O4" s="183"/>
      <c r="P4" s="183"/>
      <c r="Q4" s="183"/>
      <c r="R4" s="183"/>
      <c r="S4" s="183"/>
      <c r="T4" s="183"/>
      <c r="U4" s="183"/>
      <c r="V4" s="183"/>
    </row>
    <row r="5" spans="1:22" ht="12" customHeight="1">
      <c r="A5" s="294" t="s">
        <v>169</v>
      </c>
      <c r="B5" s="507" t="s">
        <v>197</v>
      </c>
      <c r="C5" s="507"/>
      <c r="D5" s="507" t="s">
        <v>198</v>
      </c>
      <c r="E5" s="507"/>
      <c r="F5" s="507">
        <v>2019</v>
      </c>
      <c r="G5" s="507"/>
      <c r="H5" s="507">
        <v>2018</v>
      </c>
      <c r="I5" s="507"/>
      <c r="J5" s="133"/>
      <c r="K5" s="133"/>
      <c r="L5" s="133"/>
      <c r="M5" s="133"/>
      <c r="N5" s="133"/>
      <c r="O5" s="187"/>
      <c r="P5" s="187"/>
      <c r="Q5" s="187"/>
      <c r="R5" s="187"/>
      <c r="S5" s="187"/>
      <c r="T5" s="187"/>
      <c r="U5" s="187"/>
      <c r="V5" s="187"/>
    </row>
    <row r="6" spans="1:22" ht="12" customHeight="1">
      <c r="A6" s="295" t="s">
        <v>60</v>
      </c>
      <c r="B6" s="296" t="s">
        <v>199</v>
      </c>
      <c r="C6" s="296" t="s">
        <v>200</v>
      </c>
      <c r="D6" s="296" t="s">
        <v>199</v>
      </c>
      <c r="E6" s="296" t="s">
        <v>200</v>
      </c>
      <c r="F6" s="296" t="s">
        <v>199</v>
      </c>
      <c r="G6" s="296" t="s">
        <v>200</v>
      </c>
      <c r="H6" s="296" t="s">
        <v>199</v>
      </c>
      <c r="I6" s="296" t="s">
        <v>200</v>
      </c>
      <c r="J6" s="133"/>
      <c r="K6" s="133"/>
      <c r="L6" s="133"/>
      <c r="M6" s="133"/>
      <c r="N6" s="133"/>
      <c r="O6" s="187"/>
      <c r="P6" s="187"/>
      <c r="Q6" s="187"/>
      <c r="R6" s="187"/>
      <c r="S6" s="187"/>
      <c r="T6" s="187"/>
      <c r="U6" s="187"/>
      <c r="V6" s="187"/>
    </row>
    <row r="7" spans="1:22" ht="12" customHeight="1">
      <c r="A7" s="188" t="s">
        <v>201</v>
      </c>
      <c r="B7" s="204">
        <v>390</v>
      </c>
      <c r="C7" s="189">
        <v>1830</v>
      </c>
      <c r="D7" s="189">
        <v>443</v>
      </c>
      <c r="E7" s="190">
        <v>1582</v>
      </c>
      <c r="F7" s="189">
        <v>449</v>
      </c>
      <c r="G7" s="190">
        <v>1444</v>
      </c>
      <c r="H7" s="189" t="s">
        <v>179</v>
      </c>
      <c r="I7" s="189" t="s">
        <v>179</v>
      </c>
      <c r="J7" s="133"/>
      <c r="K7" s="133"/>
      <c r="L7" s="133"/>
      <c r="M7" s="133"/>
      <c r="N7" s="133"/>
      <c r="O7" s="187"/>
      <c r="P7" s="187"/>
      <c r="Q7" s="187"/>
      <c r="R7" s="187"/>
      <c r="S7" s="187"/>
      <c r="T7" s="187"/>
      <c r="U7" s="187"/>
      <c r="V7" s="187"/>
    </row>
    <row r="8" spans="1:22" ht="12" customHeight="1">
      <c r="A8" s="191" t="s">
        <v>174</v>
      </c>
      <c r="B8" s="206">
        <v>568</v>
      </c>
      <c r="C8" s="192">
        <v>18</v>
      </c>
      <c r="D8" s="192">
        <v>457</v>
      </c>
      <c r="E8" s="192">
        <v>22</v>
      </c>
      <c r="F8" s="192">
        <v>583</v>
      </c>
      <c r="G8" s="192">
        <v>7</v>
      </c>
      <c r="H8" s="192" t="s">
        <v>179</v>
      </c>
      <c r="I8" s="192" t="s">
        <v>179</v>
      </c>
      <c r="J8" s="133"/>
      <c r="K8" s="133"/>
      <c r="L8" s="133"/>
      <c r="M8" s="133"/>
      <c r="N8" s="133"/>
      <c r="O8" s="187"/>
      <c r="P8" s="187"/>
      <c r="Q8" s="187"/>
      <c r="R8" s="187"/>
      <c r="S8" s="187"/>
      <c r="T8" s="187"/>
      <c r="U8" s="187"/>
      <c r="V8" s="187"/>
    </row>
    <row r="9" spans="1:22" ht="12" customHeight="1">
      <c r="A9" s="188" t="s">
        <v>173</v>
      </c>
      <c r="B9" s="204">
        <v>11</v>
      </c>
      <c r="C9" s="189">
        <v>0</v>
      </c>
      <c r="D9" s="189">
        <v>11</v>
      </c>
      <c r="E9" s="189">
        <v>4</v>
      </c>
      <c r="F9" s="189">
        <v>134</v>
      </c>
      <c r="G9" s="189">
        <v>20</v>
      </c>
      <c r="H9" s="189" t="s">
        <v>179</v>
      </c>
      <c r="I9" s="189" t="s">
        <v>179</v>
      </c>
      <c r="J9" s="133"/>
      <c r="K9" s="133"/>
      <c r="L9" s="133"/>
      <c r="M9" s="133"/>
      <c r="N9" s="133"/>
      <c r="O9" s="187"/>
      <c r="P9" s="187"/>
      <c r="Q9" s="187"/>
      <c r="R9" s="187"/>
      <c r="S9" s="187"/>
      <c r="T9" s="187"/>
      <c r="U9" s="187"/>
      <c r="V9" s="187"/>
    </row>
    <row r="10" spans="1:22" ht="12" customHeight="1">
      <c r="A10" s="191" t="s">
        <v>175</v>
      </c>
      <c r="B10" s="206">
        <v>573</v>
      </c>
      <c r="C10" s="192">
        <v>0</v>
      </c>
      <c r="D10" s="192">
        <v>544</v>
      </c>
      <c r="E10" s="192">
        <v>0</v>
      </c>
      <c r="F10" s="192">
        <v>591</v>
      </c>
      <c r="G10" s="192">
        <v>0</v>
      </c>
      <c r="H10" s="192" t="s">
        <v>179</v>
      </c>
      <c r="I10" s="192" t="s">
        <v>179</v>
      </c>
      <c r="J10" s="133"/>
      <c r="K10" s="133"/>
      <c r="L10" s="133"/>
      <c r="M10" s="133"/>
      <c r="N10" s="133"/>
      <c r="O10" s="187"/>
      <c r="P10" s="187"/>
      <c r="Q10" s="187"/>
      <c r="R10" s="187"/>
      <c r="S10" s="187"/>
      <c r="T10" s="187"/>
      <c r="U10" s="187"/>
      <c r="V10" s="187"/>
    </row>
    <row r="11" spans="1:22" ht="12" customHeight="1">
      <c r="A11" s="188" t="s">
        <v>202</v>
      </c>
      <c r="B11" s="204">
        <v>35</v>
      </c>
      <c r="C11" s="189">
        <v>0</v>
      </c>
      <c r="D11" s="189">
        <v>37</v>
      </c>
      <c r="E11" s="189">
        <v>0</v>
      </c>
      <c r="F11" s="189">
        <v>36</v>
      </c>
      <c r="G11" s="189">
        <v>0</v>
      </c>
      <c r="H11" s="189" t="s">
        <v>179</v>
      </c>
      <c r="I11" s="189" t="s">
        <v>179</v>
      </c>
      <c r="J11" s="436"/>
      <c r="K11" s="133"/>
      <c r="L11" s="133"/>
      <c r="M11" s="133"/>
      <c r="N11" s="133"/>
      <c r="O11" s="187"/>
      <c r="P11" s="187"/>
      <c r="Q11" s="187"/>
      <c r="R11" s="187"/>
      <c r="S11" s="187"/>
      <c r="T11" s="187"/>
      <c r="U11" s="187"/>
      <c r="V11" s="187"/>
    </row>
    <row r="12" spans="1:22" ht="12" customHeight="1">
      <c r="A12" s="193" t="s">
        <v>203</v>
      </c>
      <c r="B12" s="218">
        <v>1577</v>
      </c>
      <c r="C12" s="218">
        <v>1848</v>
      </c>
      <c r="D12" s="194">
        <v>1492</v>
      </c>
      <c r="E12" s="194">
        <v>1608</v>
      </c>
      <c r="F12" s="194">
        <v>1793</v>
      </c>
      <c r="G12" s="194">
        <v>1471</v>
      </c>
      <c r="H12" s="194">
        <v>1732</v>
      </c>
      <c r="I12" s="194">
        <v>1293</v>
      </c>
      <c r="J12" s="144"/>
      <c r="K12" s="133"/>
      <c r="L12" s="133"/>
      <c r="M12" s="133"/>
      <c r="N12" s="133"/>
      <c r="O12" s="187"/>
      <c r="P12" s="187"/>
      <c r="Q12" s="187"/>
      <c r="R12" s="187"/>
      <c r="S12" s="187"/>
      <c r="T12" s="187"/>
      <c r="U12" s="187"/>
      <c r="V12" s="187"/>
    </row>
    <row r="13" spans="1:22" ht="12" customHeight="1">
      <c r="A13" s="214"/>
      <c r="B13" s="214"/>
      <c r="C13" s="214"/>
      <c r="D13" s="215"/>
      <c r="E13" s="215"/>
      <c r="F13" s="216"/>
      <c r="G13" s="195"/>
      <c r="H13" s="195"/>
      <c r="I13" s="195"/>
      <c r="J13" s="144"/>
      <c r="K13" s="133"/>
      <c r="L13" s="133"/>
      <c r="M13" s="133"/>
      <c r="N13" s="133"/>
      <c r="O13" s="187"/>
      <c r="P13" s="187"/>
      <c r="Q13" s="187"/>
      <c r="R13" s="187"/>
      <c r="S13" s="187"/>
      <c r="T13" s="187"/>
      <c r="U13" s="187"/>
      <c r="V13" s="187"/>
    </row>
    <row r="14" spans="1:22" ht="12" customHeight="1">
      <c r="A14" s="294"/>
      <c r="B14" s="507">
        <v>2021</v>
      </c>
      <c r="C14" s="507"/>
      <c r="D14" s="507"/>
      <c r="E14" s="507"/>
      <c r="F14" s="507"/>
      <c r="G14" s="507">
        <v>2020</v>
      </c>
      <c r="H14" s="507"/>
      <c r="I14" s="507"/>
      <c r="J14" s="507"/>
      <c r="K14" s="507"/>
      <c r="L14" s="187"/>
      <c r="M14" s="187"/>
      <c r="N14" s="133"/>
      <c r="O14" s="187"/>
      <c r="P14" s="187"/>
      <c r="Q14" s="187"/>
      <c r="R14" s="187"/>
      <c r="S14" s="187"/>
      <c r="T14" s="187"/>
      <c r="U14" s="187"/>
      <c r="V14" s="187"/>
    </row>
    <row r="15" spans="1:22" ht="12" customHeight="1">
      <c r="A15" s="295" t="s">
        <v>204</v>
      </c>
      <c r="B15" s="509" t="s">
        <v>205</v>
      </c>
      <c r="C15" s="509"/>
      <c r="D15" s="509" t="s">
        <v>206</v>
      </c>
      <c r="E15" s="509"/>
      <c r="F15" s="509"/>
      <c r="G15" s="507" t="s">
        <v>205</v>
      </c>
      <c r="H15" s="507"/>
      <c r="I15" s="507" t="s">
        <v>206</v>
      </c>
      <c r="J15" s="507"/>
      <c r="K15" s="507"/>
      <c r="L15" s="187"/>
      <c r="M15" s="187"/>
      <c r="N15" s="133"/>
      <c r="O15" s="187"/>
      <c r="P15" s="187"/>
      <c r="Q15" s="187"/>
      <c r="R15" s="187"/>
      <c r="S15" s="187"/>
      <c r="T15" s="187"/>
      <c r="U15" s="187"/>
      <c r="V15" s="187"/>
    </row>
    <row r="16" spans="1:22" ht="12.95" customHeight="1">
      <c r="A16" s="294"/>
      <c r="B16" s="297" t="s">
        <v>207</v>
      </c>
      <c r="C16" s="297" t="s">
        <v>208</v>
      </c>
      <c r="D16" s="297" t="s">
        <v>209</v>
      </c>
      <c r="E16" s="297" t="s">
        <v>210</v>
      </c>
      <c r="F16" s="297" t="s">
        <v>211</v>
      </c>
      <c r="G16" s="297" t="s">
        <v>207</v>
      </c>
      <c r="H16" s="296" t="s">
        <v>208</v>
      </c>
      <c r="I16" s="296" t="s">
        <v>209</v>
      </c>
      <c r="J16" s="296" t="s">
        <v>210</v>
      </c>
      <c r="K16" s="296" t="s">
        <v>211</v>
      </c>
      <c r="L16" s="187"/>
      <c r="M16" s="187"/>
      <c r="N16" s="133"/>
      <c r="O16" s="187"/>
      <c r="P16" s="187"/>
      <c r="Q16" s="187"/>
      <c r="R16" s="187"/>
      <c r="S16" s="187"/>
      <c r="T16" s="187"/>
      <c r="U16" s="187"/>
      <c r="V16" s="187"/>
    </row>
    <row r="17" spans="1:22" ht="12" customHeight="1">
      <c r="A17" s="188" t="s">
        <v>212</v>
      </c>
      <c r="B17" s="189">
        <v>18</v>
      </c>
      <c r="C17" s="189">
        <v>37</v>
      </c>
      <c r="D17" s="189">
        <v>4</v>
      </c>
      <c r="E17" s="189">
        <v>34</v>
      </c>
      <c r="F17" s="189">
        <v>17</v>
      </c>
      <c r="G17" s="189">
        <v>24</v>
      </c>
      <c r="H17" s="189">
        <v>31</v>
      </c>
      <c r="I17" s="189">
        <v>7</v>
      </c>
      <c r="J17" s="189">
        <v>35</v>
      </c>
      <c r="K17" s="189">
        <v>13</v>
      </c>
      <c r="L17" s="187"/>
      <c r="M17" s="187"/>
      <c r="N17" s="133"/>
      <c r="O17" s="187"/>
      <c r="P17" s="187"/>
      <c r="Q17" s="187"/>
      <c r="R17" s="187"/>
      <c r="S17" s="187"/>
      <c r="T17" s="187"/>
      <c r="U17" s="187"/>
      <c r="V17" s="187"/>
    </row>
    <row r="18" spans="1:22" ht="12" customHeight="1">
      <c r="A18" s="191" t="s">
        <v>213</v>
      </c>
      <c r="B18" s="347">
        <v>0.32700000000000001</v>
      </c>
      <c r="C18" s="347">
        <v>0.67300000000000004</v>
      </c>
      <c r="D18" s="347">
        <v>7.2999999999999995E-2</v>
      </c>
      <c r="E18" s="347">
        <v>0.61799999999999999</v>
      </c>
      <c r="F18" s="347">
        <v>0.309</v>
      </c>
      <c r="G18" s="347">
        <v>0.436</v>
      </c>
      <c r="H18" s="347">
        <v>0.56399999999999995</v>
      </c>
      <c r="I18" s="347">
        <v>0.127</v>
      </c>
      <c r="J18" s="347">
        <v>0.63600000000000001</v>
      </c>
      <c r="K18" s="347">
        <v>0.23599999999999999</v>
      </c>
      <c r="L18" s="187"/>
      <c r="M18" s="187"/>
      <c r="N18" s="133"/>
      <c r="O18" s="187"/>
      <c r="P18" s="187"/>
      <c r="Q18" s="187"/>
      <c r="R18" s="187"/>
      <c r="S18" s="187"/>
      <c r="T18" s="187"/>
      <c r="U18" s="187"/>
      <c r="V18" s="187"/>
    </row>
    <row r="19" spans="1:22" ht="12" customHeight="1">
      <c r="A19" s="191" t="s">
        <v>214</v>
      </c>
      <c r="B19" s="192">
        <v>0</v>
      </c>
      <c r="C19" s="192">
        <v>328</v>
      </c>
      <c r="D19" s="192">
        <v>76</v>
      </c>
      <c r="E19" s="192">
        <v>212</v>
      </c>
      <c r="F19" s="192">
        <v>40</v>
      </c>
      <c r="G19" s="192">
        <v>0</v>
      </c>
      <c r="H19" s="192">
        <v>89</v>
      </c>
      <c r="I19" s="192">
        <v>20</v>
      </c>
      <c r="J19" s="192">
        <v>56</v>
      </c>
      <c r="K19" s="192">
        <v>13</v>
      </c>
      <c r="L19" s="187"/>
      <c r="M19" s="187"/>
      <c r="N19" s="133"/>
      <c r="O19" s="187"/>
      <c r="P19" s="187"/>
      <c r="Q19" s="187"/>
      <c r="R19" s="187"/>
      <c r="S19" s="187"/>
      <c r="T19" s="187"/>
      <c r="U19" s="187"/>
      <c r="V19" s="187"/>
    </row>
    <row r="20" spans="1:22" ht="12" customHeight="1">
      <c r="A20" s="188" t="s">
        <v>215</v>
      </c>
      <c r="B20" s="348">
        <v>0</v>
      </c>
      <c r="C20" s="348">
        <v>1</v>
      </c>
      <c r="D20" s="348">
        <v>0.23200000000000001</v>
      </c>
      <c r="E20" s="348">
        <v>0.64600000000000002</v>
      </c>
      <c r="F20" s="348">
        <v>0.122</v>
      </c>
      <c r="G20" s="348">
        <v>0</v>
      </c>
      <c r="H20" s="348">
        <v>1</v>
      </c>
      <c r="I20" s="348">
        <v>0.22500000000000001</v>
      </c>
      <c r="J20" s="348">
        <v>0.629</v>
      </c>
      <c r="K20" s="348">
        <v>0.14599999999999999</v>
      </c>
      <c r="L20" s="187"/>
      <c r="M20" s="187"/>
      <c r="N20" s="133"/>
      <c r="O20" s="187"/>
      <c r="P20" s="187"/>
      <c r="Q20" s="187"/>
      <c r="R20" s="187"/>
      <c r="S20" s="187"/>
      <c r="T20" s="187"/>
      <c r="U20" s="187"/>
      <c r="V20" s="187"/>
    </row>
    <row r="21" spans="1:22" ht="12" customHeight="1">
      <c r="A21" s="193" t="s">
        <v>216</v>
      </c>
      <c r="B21" s="196">
        <v>18</v>
      </c>
      <c r="C21" s="196">
        <v>365</v>
      </c>
      <c r="D21" s="196">
        <v>80</v>
      </c>
      <c r="E21" s="196">
        <v>246</v>
      </c>
      <c r="F21" s="196">
        <v>57</v>
      </c>
      <c r="G21" s="196">
        <v>24</v>
      </c>
      <c r="H21" s="196">
        <v>120</v>
      </c>
      <c r="I21" s="196">
        <v>27</v>
      </c>
      <c r="J21" s="196">
        <v>91</v>
      </c>
      <c r="K21" s="196">
        <v>26</v>
      </c>
      <c r="L21" s="187"/>
      <c r="M21" s="187"/>
      <c r="N21" s="133"/>
      <c r="O21" s="187"/>
      <c r="P21" s="187"/>
      <c r="Q21" s="187"/>
      <c r="R21" s="187"/>
      <c r="S21" s="187"/>
      <c r="T21" s="187"/>
      <c r="U21" s="187"/>
      <c r="V21" s="187"/>
    </row>
    <row r="22" spans="1:22" ht="12" customHeight="1">
      <c r="A22" s="188"/>
      <c r="B22" s="188"/>
      <c r="C22" s="188"/>
      <c r="D22" s="189"/>
      <c r="E22" s="189"/>
      <c r="F22" s="189"/>
      <c r="G22" s="189"/>
      <c r="H22" s="189"/>
      <c r="I22" s="189"/>
      <c r="J22" s="133"/>
      <c r="K22" s="133"/>
      <c r="L22" s="133"/>
      <c r="M22" s="133"/>
      <c r="N22" s="133"/>
      <c r="O22" s="187"/>
      <c r="P22" s="187"/>
      <c r="Q22" s="187"/>
      <c r="R22" s="187"/>
      <c r="S22" s="187"/>
      <c r="T22" s="187"/>
      <c r="U22" s="187"/>
      <c r="V22" s="187"/>
    </row>
    <row r="23" spans="1:22" ht="12" customHeight="1">
      <c r="A23" s="294"/>
      <c r="B23" s="507">
        <v>2021</v>
      </c>
      <c r="C23" s="507"/>
      <c r="D23" s="507"/>
      <c r="E23" s="507"/>
      <c r="F23" s="507"/>
      <c r="G23" s="507"/>
      <c r="H23" s="507"/>
      <c r="I23" s="507">
        <v>2020</v>
      </c>
      <c r="J23" s="507"/>
      <c r="K23" s="507"/>
      <c r="L23" s="507"/>
      <c r="M23" s="507"/>
      <c r="N23" s="507"/>
      <c r="O23" s="507"/>
      <c r="P23" s="507">
        <v>2019</v>
      </c>
      <c r="Q23" s="507"/>
      <c r="R23" s="507">
        <v>2018</v>
      </c>
      <c r="S23" s="507"/>
      <c r="T23" s="187"/>
      <c r="U23" s="187"/>
      <c r="V23" s="187"/>
    </row>
    <row r="24" spans="1:22" ht="12" customHeight="1">
      <c r="A24" s="295" t="s">
        <v>217</v>
      </c>
      <c r="B24" s="507" t="s">
        <v>205</v>
      </c>
      <c r="C24" s="507"/>
      <c r="D24" s="507" t="s">
        <v>206</v>
      </c>
      <c r="E24" s="507"/>
      <c r="F24" s="507"/>
      <c r="G24" s="507" t="s">
        <v>218</v>
      </c>
      <c r="H24" s="507" t="s">
        <v>219</v>
      </c>
      <c r="I24" s="507" t="s">
        <v>205</v>
      </c>
      <c r="J24" s="507"/>
      <c r="K24" s="507" t="s">
        <v>206</v>
      </c>
      <c r="L24" s="507"/>
      <c r="M24" s="507"/>
      <c r="N24" s="507" t="s">
        <v>218</v>
      </c>
      <c r="O24" s="507" t="s">
        <v>219</v>
      </c>
      <c r="P24" s="507" t="s">
        <v>218</v>
      </c>
      <c r="Q24" s="507" t="s">
        <v>219</v>
      </c>
      <c r="R24" s="507" t="s">
        <v>218</v>
      </c>
      <c r="S24" s="507" t="s">
        <v>219</v>
      </c>
      <c r="T24" s="187"/>
      <c r="U24" s="187"/>
      <c r="V24" s="187"/>
    </row>
    <row r="25" spans="1:22" ht="22.5">
      <c r="A25" s="294"/>
      <c r="B25" s="296" t="s">
        <v>207</v>
      </c>
      <c r="C25" s="296" t="s">
        <v>208</v>
      </c>
      <c r="D25" s="296" t="s">
        <v>209</v>
      </c>
      <c r="E25" s="296" t="s">
        <v>210</v>
      </c>
      <c r="F25" s="296" t="s">
        <v>211</v>
      </c>
      <c r="G25" s="507"/>
      <c r="H25" s="507"/>
      <c r="I25" s="296" t="s">
        <v>207</v>
      </c>
      <c r="J25" s="296" t="s">
        <v>208</v>
      </c>
      <c r="K25" s="296" t="s">
        <v>209</v>
      </c>
      <c r="L25" s="296" t="s">
        <v>210</v>
      </c>
      <c r="M25" s="296" t="s">
        <v>211</v>
      </c>
      <c r="N25" s="507"/>
      <c r="O25" s="507"/>
      <c r="P25" s="507"/>
      <c r="Q25" s="507"/>
      <c r="R25" s="507"/>
      <c r="S25" s="507"/>
      <c r="T25" s="187"/>
      <c r="U25" s="187"/>
      <c r="V25" s="187"/>
    </row>
    <row r="26" spans="1:22" ht="12" customHeight="1">
      <c r="A26" s="197" t="s">
        <v>184</v>
      </c>
      <c r="B26" s="198">
        <v>33</v>
      </c>
      <c r="C26" s="198">
        <v>75</v>
      </c>
      <c r="D26" s="198">
        <v>10</v>
      </c>
      <c r="E26" s="198">
        <v>62</v>
      </c>
      <c r="F26" s="198">
        <v>36</v>
      </c>
      <c r="G26" s="355">
        <v>0.27700000000000002</v>
      </c>
      <c r="H26" s="355">
        <v>0.17199999999999999</v>
      </c>
      <c r="I26" s="198">
        <v>25</v>
      </c>
      <c r="J26" s="198">
        <v>38</v>
      </c>
      <c r="K26" s="198">
        <v>17</v>
      </c>
      <c r="L26" s="198">
        <v>29</v>
      </c>
      <c r="M26" s="198">
        <v>17</v>
      </c>
      <c r="N26" s="355">
        <v>0.14199999999999999</v>
      </c>
      <c r="O26" s="355">
        <v>8.4000000000000005E-2</v>
      </c>
      <c r="P26" s="198">
        <v>13</v>
      </c>
      <c r="Q26" s="198">
        <v>8</v>
      </c>
      <c r="R26" s="198">
        <v>23</v>
      </c>
      <c r="S26" s="198">
        <v>15</v>
      </c>
      <c r="T26" s="187"/>
      <c r="U26" s="187"/>
      <c r="V26" s="187"/>
    </row>
    <row r="27" spans="1:22" ht="12" customHeight="1">
      <c r="A27" s="188" t="s">
        <v>185</v>
      </c>
      <c r="B27" s="189">
        <v>1</v>
      </c>
      <c r="C27" s="189">
        <v>192</v>
      </c>
      <c r="D27" s="189">
        <v>23</v>
      </c>
      <c r="E27" s="189">
        <v>114</v>
      </c>
      <c r="F27" s="189">
        <v>56</v>
      </c>
      <c r="G27" s="348">
        <v>0.16300000000000001</v>
      </c>
      <c r="H27" s="348">
        <v>0.13600000000000001</v>
      </c>
      <c r="I27" s="189">
        <v>7</v>
      </c>
      <c r="J27" s="189">
        <v>376</v>
      </c>
      <c r="K27" s="189">
        <v>48</v>
      </c>
      <c r="L27" s="189">
        <v>216</v>
      </c>
      <c r="M27" s="189">
        <v>119</v>
      </c>
      <c r="N27" s="348">
        <v>0.36499999999999999</v>
      </c>
      <c r="O27" s="348">
        <v>0.106</v>
      </c>
      <c r="P27" s="189">
        <v>18</v>
      </c>
      <c r="Q27" s="189">
        <v>12</v>
      </c>
      <c r="R27" s="189">
        <v>14</v>
      </c>
      <c r="S27" s="189">
        <v>12</v>
      </c>
      <c r="T27" s="187"/>
      <c r="U27" s="187"/>
      <c r="V27" s="187"/>
    </row>
    <row r="28" spans="1:22" ht="12" customHeight="1">
      <c r="A28" s="193" t="s">
        <v>220</v>
      </c>
      <c r="B28" s="196">
        <v>34</v>
      </c>
      <c r="C28" s="196">
        <v>267</v>
      </c>
      <c r="D28" s="196">
        <v>33</v>
      </c>
      <c r="E28" s="196">
        <v>176</v>
      </c>
      <c r="F28" s="196">
        <v>92</v>
      </c>
      <c r="G28" s="354">
        <v>0.191</v>
      </c>
      <c r="H28" s="354">
        <v>0.14299999999999999</v>
      </c>
      <c r="I28" s="196">
        <v>32</v>
      </c>
      <c r="J28" s="196">
        <v>414</v>
      </c>
      <c r="K28" s="196">
        <v>65</v>
      </c>
      <c r="L28" s="196">
        <v>245</v>
      </c>
      <c r="M28" s="196">
        <v>136</v>
      </c>
      <c r="N28" s="354">
        <v>0.29899999999999999</v>
      </c>
      <c r="O28" s="354">
        <v>9.9000000000000005E-2</v>
      </c>
      <c r="P28" s="196"/>
      <c r="Q28" s="196"/>
      <c r="R28" s="196"/>
      <c r="S28" s="196"/>
      <c r="T28" s="187"/>
      <c r="U28" s="187"/>
      <c r="V28" s="187"/>
    </row>
    <row r="29" spans="1:22" ht="12" customHeight="1">
      <c r="A29" s="188"/>
      <c r="B29" s="188"/>
      <c r="C29" s="188"/>
      <c r="D29" s="189"/>
      <c r="E29" s="189"/>
      <c r="F29" s="189"/>
      <c r="G29" s="189"/>
      <c r="H29" s="189"/>
      <c r="I29" s="189"/>
      <c r="J29" s="189"/>
      <c r="K29" s="189"/>
      <c r="L29" s="189"/>
      <c r="M29" s="189"/>
      <c r="N29" s="189"/>
      <c r="O29" s="187"/>
      <c r="P29" s="187"/>
      <c r="Q29" s="187"/>
      <c r="R29" s="187"/>
      <c r="S29" s="187"/>
      <c r="T29" s="187"/>
      <c r="U29" s="187"/>
      <c r="V29" s="187"/>
    </row>
    <row r="30" spans="1:22" ht="12" customHeight="1">
      <c r="A30" s="508" t="s">
        <v>221</v>
      </c>
      <c r="B30" s="507">
        <v>2021</v>
      </c>
      <c r="C30" s="507"/>
      <c r="D30" s="507">
        <v>2020</v>
      </c>
      <c r="E30" s="507"/>
      <c r="F30" s="189"/>
      <c r="G30" s="189"/>
      <c r="H30" s="189"/>
      <c r="I30" s="189"/>
      <c r="J30" s="189"/>
      <c r="K30" s="189"/>
      <c r="L30" s="189"/>
      <c r="M30" s="189"/>
      <c r="N30" s="189"/>
      <c r="O30" s="187"/>
      <c r="P30" s="187"/>
      <c r="Q30" s="187"/>
      <c r="R30" s="187"/>
      <c r="S30" s="187"/>
      <c r="T30" s="187"/>
      <c r="U30" s="187"/>
      <c r="V30" s="187"/>
    </row>
    <row r="31" spans="1:22" ht="12" customHeight="1">
      <c r="A31" s="508"/>
      <c r="B31" s="296" t="s">
        <v>207</v>
      </c>
      <c r="C31" s="296" t="s">
        <v>208</v>
      </c>
      <c r="D31" s="296" t="s">
        <v>207</v>
      </c>
      <c r="E31" s="296" t="s">
        <v>208</v>
      </c>
      <c r="F31" s="189"/>
      <c r="G31" s="189"/>
      <c r="H31" s="189"/>
      <c r="I31" s="189"/>
      <c r="J31" s="189"/>
      <c r="K31" s="189"/>
      <c r="L31" s="189"/>
      <c r="M31" s="189"/>
      <c r="N31" s="189"/>
      <c r="O31" s="187"/>
      <c r="P31" s="187"/>
      <c r="Q31" s="187"/>
      <c r="R31" s="187"/>
      <c r="S31" s="187"/>
      <c r="T31" s="187"/>
      <c r="U31" s="187"/>
      <c r="V31" s="187"/>
    </row>
    <row r="32" spans="1:22" ht="12" customHeight="1">
      <c r="A32" s="188" t="s">
        <v>222</v>
      </c>
      <c r="B32" s="522">
        <v>9</v>
      </c>
      <c r="C32" s="522">
        <v>11</v>
      </c>
      <c r="D32" s="198">
        <v>8</v>
      </c>
      <c r="E32" s="198">
        <v>11</v>
      </c>
      <c r="F32" s="189"/>
      <c r="G32" s="189"/>
      <c r="H32" s="189"/>
      <c r="I32" s="189"/>
      <c r="J32" s="189"/>
      <c r="K32" s="189"/>
      <c r="L32" s="189"/>
      <c r="M32" s="189"/>
      <c r="N32" s="189"/>
      <c r="O32" s="187"/>
      <c r="P32" s="187"/>
      <c r="Q32" s="187"/>
      <c r="R32" s="187"/>
      <c r="S32" s="187"/>
      <c r="T32" s="187"/>
      <c r="U32" s="187"/>
      <c r="V32" s="187"/>
    </row>
    <row r="33" spans="1:22" ht="12" customHeight="1">
      <c r="A33" s="191" t="s">
        <v>223</v>
      </c>
      <c r="B33" s="523">
        <v>4</v>
      </c>
      <c r="C33" s="523">
        <v>10</v>
      </c>
      <c r="D33" s="192">
        <v>2</v>
      </c>
      <c r="E33" s="192">
        <v>10</v>
      </c>
      <c r="F33" s="189"/>
      <c r="G33" s="189"/>
      <c r="H33" s="189"/>
      <c r="I33" s="189"/>
      <c r="J33" s="189"/>
      <c r="K33" s="189"/>
      <c r="L33" s="189"/>
      <c r="M33" s="189"/>
      <c r="N33" s="189"/>
      <c r="O33" s="187"/>
      <c r="P33" s="187"/>
      <c r="Q33" s="187"/>
      <c r="R33" s="187"/>
      <c r="S33" s="187"/>
      <c r="T33" s="187"/>
      <c r="U33" s="187"/>
      <c r="V33" s="187"/>
    </row>
    <row r="34" spans="1:22" ht="12" customHeight="1">
      <c r="A34" s="188" t="s">
        <v>224</v>
      </c>
      <c r="B34" s="523">
        <v>3</v>
      </c>
      <c r="C34" s="523">
        <v>0</v>
      </c>
      <c r="D34" s="192">
        <v>5</v>
      </c>
      <c r="E34" s="192">
        <v>0</v>
      </c>
      <c r="F34" s="189"/>
      <c r="G34" s="189"/>
      <c r="H34" s="189"/>
      <c r="I34" s="189"/>
      <c r="J34" s="189"/>
      <c r="K34" s="189"/>
      <c r="L34" s="189"/>
      <c r="M34" s="189"/>
      <c r="N34" s="189"/>
      <c r="O34" s="187"/>
      <c r="P34" s="187"/>
      <c r="Q34" s="187"/>
      <c r="R34" s="187"/>
      <c r="S34" s="187"/>
      <c r="T34" s="187"/>
      <c r="U34" s="187"/>
      <c r="V34" s="187"/>
    </row>
    <row r="35" spans="1:22" ht="12" customHeight="1" thickBot="1">
      <c r="A35" s="199" t="s">
        <v>225</v>
      </c>
      <c r="B35" s="353">
        <v>0.77800000000000002</v>
      </c>
      <c r="C35" s="353">
        <v>0.90900000000000003</v>
      </c>
      <c r="D35" s="353">
        <v>0.875</v>
      </c>
      <c r="E35" s="353">
        <v>0.90900000000000003</v>
      </c>
      <c r="F35" s="189"/>
      <c r="G35" s="189"/>
      <c r="H35" s="189"/>
      <c r="I35" s="189"/>
      <c r="J35" s="189"/>
      <c r="K35" s="189"/>
      <c r="L35" s="189"/>
      <c r="M35" s="189"/>
      <c r="N35" s="189"/>
      <c r="O35" s="187"/>
      <c r="P35" s="187"/>
      <c r="Q35" s="187"/>
      <c r="R35" s="187"/>
      <c r="S35" s="187"/>
      <c r="T35" s="187"/>
      <c r="U35" s="187"/>
      <c r="V35" s="187"/>
    </row>
    <row r="36" spans="1:22" ht="12" customHeight="1">
      <c r="A36" s="200"/>
      <c r="B36" s="200"/>
      <c r="C36" s="200"/>
      <c r="D36" s="133"/>
      <c r="E36" s="133"/>
      <c r="F36" s="133"/>
      <c r="G36" s="133"/>
      <c r="H36" s="133"/>
      <c r="I36" s="133"/>
      <c r="J36" s="133"/>
      <c r="K36" s="133"/>
      <c r="L36" s="133"/>
      <c r="M36" s="133"/>
      <c r="N36" s="133"/>
      <c r="O36" s="187"/>
      <c r="P36" s="187"/>
      <c r="Q36" s="187"/>
      <c r="R36" s="187"/>
      <c r="S36" s="187"/>
      <c r="T36" s="187"/>
      <c r="U36" s="187"/>
      <c r="V36" s="187"/>
    </row>
    <row r="37" spans="1:22" ht="12" customHeight="1">
      <c r="A37" s="295" t="s">
        <v>226</v>
      </c>
      <c r="B37" s="296">
        <v>2021</v>
      </c>
      <c r="C37" s="296">
        <v>2020</v>
      </c>
      <c r="D37" s="187"/>
      <c r="E37" s="189"/>
      <c r="F37" s="189"/>
      <c r="G37" s="189"/>
      <c r="H37" s="189"/>
      <c r="I37" s="189"/>
      <c r="J37" s="189"/>
      <c r="K37" s="189"/>
      <c r="L37" s="189"/>
      <c r="M37" s="189"/>
      <c r="N37" s="189"/>
      <c r="O37" s="189"/>
      <c r="P37" s="189"/>
      <c r="Q37" s="189"/>
      <c r="R37" s="189"/>
      <c r="S37" s="187"/>
      <c r="T37" s="187"/>
      <c r="U37" s="187"/>
      <c r="V37" s="187"/>
    </row>
    <row r="38" spans="1:22" ht="12" customHeight="1" thickBot="1">
      <c r="A38" s="201" t="s">
        <v>227</v>
      </c>
      <c r="B38" s="202">
        <v>21.28</v>
      </c>
      <c r="C38" s="202">
        <v>27.87</v>
      </c>
      <c r="D38" s="187"/>
      <c r="E38" s="189"/>
      <c r="F38" s="189"/>
      <c r="G38" s="189"/>
      <c r="H38" s="189"/>
      <c r="I38" s="189"/>
      <c r="J38" s="189"/>
      <c r="K38" s="189"/>
      <c r="L38" s="189"/>
      <c r="M38" s="189"/>
      <c r="N38" s="189"/>
      <c r="O38" s="189"/>
      <c r="P38" s="189"/>
      <c r="Q38" s="189"/>
      <c r="R38" s="189"/>
      <c r="S38" s="187"/>
      <c r="T38" s="187"/>
      <c r="U38" s="187"/>
      <c r="V38" s="187"/>
    </row>
    <row r="39" spans="1:22" ht="12" customHeight="1">
      <c r="A39" s="187"/>
      <c r="B39" s="187"/>
      <c r="C39" s="187"/>
      <c r="D39" s="133"/>
      <c r="E39" s="133"/>
      <c r="F39" s="133"/>
      <c r="G39" s="133"/>
      <c r="H39" s="133"/>
      <c r="I39" s="133"/>
      <c r="J39" s="133"/>
      <c r="K39" s="133"/>
      <c r="L39" s="133"/>
      <c r="M39" s="133"/>
      <c r="N39" s="133"/>
      <c r="O39" s="187"/>
      <c r="P39" s="187"/>
      <c r="Q39" s="187"/>
      <c r="R39" s="187"/>
      <c r="S39" s="187"/>
      <c r="T39" s="187"/>
      <c r="U39" s="187"/>
      <c r="V39" s="187"/>
    </row>
    <row r="40" spans="1:22" ht="12" customHeight="1">
      <c r="A40" s="294"/>
      <c r="B40" s="507">
        <v>2021</v>
      </c>
      <c r="C40" s="507"/>
      <c r="D40" s="507"/>
      <c r="E40" s="507"/>
      <c r="F40" s="507"/>
      <c r="G40" s="507">
        <v>2020</v>
      </c>
      <c r="H40" s="507"/>
      <c r="I40" s="507"/>
      <c r="J40" s="507"/>
      <c r="K40" s="507"/>
      <c r="L40" s="507">
        <v>2019</v>
      </c>
      <c r="M40" s="507"/>
      <c r="N40" s="507"/>
      <c r="O40" s="507"/>
      <c r="P40" s="507"/>
      <c r="Q40" s="507">
        <v>2018</v>
      </c>
      <c r="R40" s="507"/>
      <c r="S40" s="507"/>
      <c r="T40" s="507"/>
      <c r="U40" s="507"/>
      <c r="V40" s="187"/>
    </row>
    <row r="41" spans="1:22" ht="12" customHeight="1">
      <c r="A41" s="295" t="s">
        <v>228</v>
      </c>
      <c r="B41" s="507" t="s">
        <v>205</v>
      </c>
      <c r="C41" s="507"/>
      <c r="D41" s="507" t="s">
        <v>206</v>
      </c>
      <c r="E41" s="507"/>
      <c r="F41" s="507"/>
      <c r="G41" s="507" t="s">
        <v>205</v>
      </c>
      <c r="H41" s="507"/>
      <c r="I41" s="507" t="s">
        <v>206</v>
      </c>
      <c r="J41" s="507"/>
      <c r="K41" s="507"/>
      <c r="L41" s="507" t="s">
        <v>205</v>
      </c>
      <c r="M41" s="507"/>
      <c r="N41" s="507" t="s">
        <v>206</v>
      </c>
      <c r="O41" s="507"/>
      <c r="P41" s="507"/>
      <c r="Q41" s="507" t="s">
        <v>205</v>
      </c>
      <c r="R41" s="507"/>
      <c r="S41" s="507" t="s">
        <v>206</v>
      </c>
      <c r="T41" s="507"/>
      <c r="U41" s="507"/>
      <c r="V41" s="187"/>
    </row>
    <row r="42" spans="1:22" ht="22.5">
      <c r="A42" s="294"/>
      <c r="B42" s="296" t="s">
        <v>207</v>
      </c>
      <c r="C42" s="296" t="s">
        <v>208</v>
      </c>
      <c r="D42" s="296" t="s">
        <v>209</v>
      </c>
      <c r="E42" s="296" t="s">
        <v>210</v>
      </c>
      <c r="F42" s="296" t="s">
        <v>211</v>
      </c>
      <c r="G42" s="296" t="s">
        <v>207</v>
      </c>
      <c r="H42" s="296" t="s">
        <v>208</v>
      </c>
      <c r="I42" s="296" t="s">
        <v>209</v>
      </c>
      <c r="J42" s="296" t="s">
        <v>210</v>
      </c>
      <c r="K42" s="296" t="s">
        <v>211</v>
      </c>
      <c r="L42" s="296" t="s">
        <v>207</v>
      </c>
      <c r="M42" s="296" t="s">
        <v>208</v>
      </c>
      <c r="N42" s="296" t="s">
        <v>209</v>
      </c>
      <c r="O42" s="296" t="s">
        <v>210</v>
      </c>
      <c r="P42" s="296" t="s">
        <v>211</v>
      </c>
      <c r="Q42" s="296" t="s">
        <v>207</v>
      </c>
      <c r="R42" s="294" t="s">
        <v>208</v>
      </c>
      <c r="S42" s="294" t="s">
        <v>209</v>
      </c>
      <c r="T42" s="294" t="s">
        <v>210</v>
      </c>
      <c r="U42" s="294" t="s">
        <v>211</v>
      </c>
      <c r="V42" s="187"/>
    </row>
    <row r="43" spans="1:22" ht="12" customHeight="1">
      <c r="A43" s="203" t="s">
        <v>229</v>
      </c>
      <c r="B43" s="198"/>
      <c r="C43" s="198"/>
      <c r="D43" s="198"/>
      <c r="E43" s="198"/>
      <c r="F43" s="198"/>
      <c r="G43" s="189"/>
      <c r="H43" s="189"/>
      <c r="I43" s="189"/>
      <c r="J43" s="189"/>
      <c r="K43" s="189"/>
      <c r="L43" s="189"/>
      <c r="M43" s="189"/>
      <c r="N43" s="189"/>
      <c r="O43" s="189"/>
      <c r="P43" s="189"/>
      <c r="Q43" s="189"/>
      <c r="R43" s="204"/>
      <c r="S43" s="189"/>
      <c r="T43" s="189"/>
      <c r="U43" s="189"/>
      <c r="V43" s="187"/>
    </row>
    <row r="44" spans="1:22" ht="12" customHeight="1">
      <c r="A44" s="191" t="s">
        <v>230</v>
      </c>
      <c r="B44" s="192">
        <v>22</v>
      </c>
      <c r="C44" s="192">
        <v>56</v>
      </c>
      <c r="D44" s="523">
        <v>1</v>
      </c>
      <c r="E44" s="523">
        <v>55</v>
      </c>
      <c r="F44" s="523">
        <v>22</v>
      </c>
      <c r="G44" s="192">
        <v>23</v>
      </c>
      <c r="H44" s="192">
        <v>69</v>
      </c>
      <c r="I44" s="192">
        <v>3</v>
      </c>
      <c r="J44" s="192">
        <v>65</v>
      </c>
      <c r="K44" s="192">
        <v>24</v>
      </c>
      <c r="L44" s="192" t="s">
        <v>179</v>
      </c>
      <c r="M44" s="192" t="s">
        <v>179</v>
      </c>
      <c r="N44" s="192" t="s">
        <v>179</v>
      </c>
      <c r="O44" s="192" t="s">
        <v>179</v>
      </c>
      <c r="P44" s="192" t="s">
        <v>179</v>
      </c>
      <c r="Q44" s="192" t="s">
        <v>179</v>
      </c>
      <c r="R44" s="192" t="s">
        <v>179</v>
      </c>
      <c r="S44" s="192" t="s">
        <v>179</v>
      </c>
      <c r="T44" s="192" t="s">
        <v>179</v>
      </c>
      <c r="U44" s="192" t="s">
        <v>179</v>
      </c>
      <c r="V44" s="187"/>
    </row>
    <row r="45" spans="1:22" ht="12" customHeight="1">
      <c r="A45" s="188" t="s">
        <v>231</v>
      </c>
      <c r="B45" s="347">
        <v>0.28199999999999997</v>
      </c>
      <c r="C45" s="347">
        <v>0.71799999999999997</v>
      </c>
      <c r="D45" s="347">
        <v>1.2999999999999999E-2</v>
      </c>
      <c r="E45" s="347">
        <v>0.70499999999999996</v>
      </c>
      <c r="F45" s="347">
        <v>0.28199999999999997</v>
      </c>
      <c r="G45" s="348">
        <v>0.25</v>
      </c>
      <c r="H45" s="348">
        <v>0.75</v>
      </c>
      <c r="I45" s="348">
        <v>3.3000000000000002E-2</v>
      </c>
      <c r="J45" s="348">
        <v>0.70699999999999996</v>
      </c>
      <c r="K45" s="348">
        <v>0.26100000000000001</v>
      </c>
      <c r="L45" s="189">
        <v>26</v>
      </c>
      <c r="M45" s="189" t="s">
        <v>179</v>
      </c>
      <c r="N45" s="189" t="s">
        <v>179</v>
      </c>
      <c r="O45" s="189" t="s">
        <v>179</v>
      </c>
      <c r="P45" s="189" t="s">
        <v>179</v>
      </c>
      <c r="Q45" s="189">
        <v>29</v>
      </c>
      <c r="R45" s="189" t="s">
        <v>179</v>
      </c>
      <c r="S45" s="189" t="s">
        <v>179</v>
      </c>
      <c r="T45" s="189" t="s">
        <v>179</v>
      </c>
      <c r="U45" s="189" t="s">
        <v>179</v>
      </c>
      <c r="V45" s="187"/>
    </row>
    <row r="46" spans="1:22" ht="12" customHeight="1">
      <c r="A46" s="191" t="s">
        <v>232</v>
      </c>
      <c r="B46" s="347">
        <v>0.192</v>
      </c>
      <c r="C46" s="347">
        <v>0.80800000000000005</v>
      </c>
      <c r="D46" s="347">
        <v>4.5999999999999999E-2</v>
      </c>
      <c r="E46" s="347">
        <v>0.54900000000000004</v>
      </c>
      <c r="F46" s="347">
        <v>0.40500000000000003</v>
      </c>
      <c r="G46" s="347">
        <v>0.20300000000000001</v>
      </c>
      <c r="H46" s="347">
        <v>0.79700000000000004</v>
      </c>
      <c r="I46" s="347">
        <v>7.1999999999999995E-2</v>
      </c>
      <c r="J46" s="347">
        <v>0.55100000000000005</v>
      </c>
      <c r="K46" s="347">
        <v>0.377</v>
      </c>
      <c r="L46" s="192" t="s">
        <v>179</v>
      </c>
      <c r="M46" s="192" t="s">
        <v>179</v>
      </c>
      <c r="N46" s="192" t="s">
        <v>179</v>
      </c>
      <c r="O46" s="192" t="s">
        <v>179</v>
      </c>
      <c r="P46" s="192" t="s">
        <v>179</v>
      </c>
      <c r="Q46" s="192" t="s">
        <v>179</v>
      </c>
      <c r="R46" s="192" t="s">
        <v>179</v>
      </c>
      <c r="S46" s="192" t="s">
        <v>179</v>
      </c>
      <c r="T46" s="192" t="s">
        <v>179</v>
      </c>
      <c r="U46" s="192" t="s">
        <v>179</v>
      </c>
      <c r="V46" s="187"/>
    </row>
    <row r="47" spans="1:22" ht="12" customHeight="1">
      <c r="A47" s="188" t="s">
        <v>233</v>
      </c>
      <c r="B47" s="192">
        <v>75</v>
      </c>
      <c r="C47" s="192">
        <v>315</v>
      </c>
      <c r="D47" s="192">
        <v>18</v>
      </c>
      <c r="E47" s="192">
        <v>214</v>
      </c>
      <c r="F47" s="192">
        <v>158</v>
      </c>
      <c r="G47" s="189">
        <v>90</v>
      </c>
      <c r="H47" s="189">
        <v>353</v>
      </c>
      <c r="I47" s="189">
        <v>32</v>
      </c>
      <c r="J47" s="189">
        <v>244</v>
      </c>
      <c r="K47" s="189">
        <v>167</v>
      </c>
      <c r="L47" s="189" t="s">
        <v>179</v>
      </c>
      <c r="M47" s="189" t="s">
        <v>179</v>
      </c>
      <c r="N47" s="189" t="s">
        <v>179</v>
      </c>
      <c r="O47" s="189" t="s">
        <v>179</v>
      </c>
      <c r="P47" s="189" t="s">
        <v>179</v>
      </c>
      <c r="Q47" s="189" t="s">
        <v>179</v>
      </c>
      <c r="R47" s="189" t="s">
        <v>179</v>
      </c>
      <c r="S47" s="189" t="s">
        <v>179</v>
      </c>
      <c r="T47" s="189" t="s">
        <v>179</v>
      </c>
      <c r="U47" s="189" t="s">
        <v>179</v>
      </c>
      <c r="V47" s="187"/>
    </row>
    <row r="48" spans="1:22" ht="12" customHeight="1">
      <c r="A48" s="205" t="s">
        <v>234</v>
      </c>
      <c r="B48" s="192"/>
      <c r="C48" s="192"/>
      <c r="D48" s="192"/>
      <c r="E48" s="192"/>
      <c r="F48" s="192"/>
      <c r="G48" s="192"/>
      <c r="H48" s="192"/>
      <c r="I48" s="192"/>
      <c r="J48" s="192"/>
      <c r="K48" s="192"/>
      <c r="L48" s="192"/>
      <c r="M48" s="192"/>
      <c r="N48" s="192"/>
      <c r="O48" s="192"/>
      <c r="P48" s="192"/>
      <c r="Q48" s="192"/>
      <c r="R48" s="206"/>
      <c r="S48" s="192"/>
      <c r="T48" s="192"/>
      <c r="U48" s="192"/>
      <c r="V48" s="187"/>
    </row>
    <row r="49" spans="1:22" ht="12" customHeight="1">
      <c r="A49" s="191" t="s">
        <v>230</v>
      </c>
      <c r="B49" s="192">
        <v>6</v>
      </c>
      <c r="C49" s="192">
        <v>61</v>
      </c>
      <c r="D49" s="192">
        <v>0</v>
      </c>
      <c r="E49" s="192">
        <v>33</v>
      </c>
      <c r="F49" s="192">
        <v>34</v>
      </c>
      <c r="G49" s="189">
        <v>7</v>
      </c>
      <c r="H49" s="189">
        <v>58</v>
      </c>
      <c r="I49" s="189">
        <v>0</v>
      </c>
      <c r="J49" s="189">
        <v>31</v>
      </c>
      <c r="K49" s="189">
        <v>34</v>
      </c>
      <c r="L49" s="189" t="s">
        <v>179</v>
      </c>
      <c r="M49" s="189" t="s">
        <v>179</v>
      </c>
      <c r="N49" s="189" t="s">
        <v>179</v>
      </c>
      <c r="O49" s="189" t="s">
        <v>179</v>
      </c>
      <c r="P49" s="189" t="s">
        <v>179</v>
      </c>
      <c r="Q49" s="189" t="s">
        <v>179</v>
      </c>
      <c r="R49" s="189" t="s">
        <v>179</v>
      </c>
      <c r="S49" s="189" t="s">
        <v>179</v>
      </c>
      <c r="T49" s="189" t="s">
        <v>179</v>
      </c>
      <c r="U49" s="189" t="s">
        <v>179</v>
      </c>
      <c r="V49" s="187"/>
    </row>
    <row r="50" spans="1:22" ht="12" customHeight="1">
      <c r="A50" s="188" t="s">
        <v>231</v>
      </c>
      <c r="B50" s="347">
        <v>0.09</v>
      </c>
      <c r="C50" s="347">
        <v>0.91</v>
      </c>
      <c r="D50" s="347">
        <v>0</v>
      </c>
      <c r="E50" s="347">
        <v>0.49299999999999999</v>
      </c>
      <c r="F50" s="347">
        <v>0.50700000000000001</v>
      </c>
      <c r="G50" s="347">
        <v>0.108</v>
      </c>
      <c r="H50" s="347">
        <v>0.89200000000000002</v>
      </c>
      <c r="I50" s="347">
        <v>0</v>
      </c>
      <c r="J50" s="347">
        <v>0.47699999999999998</v>
      </c>
      <c r="K50" s="347">
        <v>0.52300000000000002</v>
      </c>
      <c r="L50" s="192">
        <v>11</v>
      </c>
      <c r="M50" s="192" t="s">
        <v>179</v>
      </c>
      <c r="N50" s="192" t="s">
        <v>179</v>
      </c>
      <c r="O50" s="192" t="s">
        <v>179</v>
      </c>
      <c r="P50" s="192" t="s">
        <v>179</v>
      </c>
      <c r="Q50" s="192">
        <v>10</v>
      </c>
      <c r="R50" s="192" t="s">
        <v>179</v>
      </c>
      <c r="S50" s="192" t="s">
        <v>179</v>
      </c>
      <c r="T50" s="192" t="s">
        <v>179</v>
      </c>
      <c r="U50" s="192" t="s">
        <v>179</v>
      </c>
      <c r="V50" s="187"/>
    </row>
    <row r="51" spans="1:22" ht="12" customHeight="1">
      <c r="A51" s="191" t="s">
        <v>232</v>
      </c>
      <c r="B51" s="347">
        <v>2.4E-2</v>
      </c>
      <c r="C51" s="350">
        <v>0.97599999999999998</v>
      </c>
      <c r="D51" s="350">
        <v>0.10199999999999999</v>
      </c>
      <c r="E51" s="350">
        <v>0.63100000000000001</v>
      </c>
      <c r="F51" s="350">
        <v>0.26700000000000002</v>
      </c>
      <c r="G51" s="348">
        <v>2.9000000000000001E-2</v>
      </c>
      <c r="H51" s="349">
        <v>0.97099999999999997</v>
      </c>
      <c r="I51" s="349">
        <v>8.5000000000000006E-2</v>
      </c>
      <c r="J51" s="349">
        <v>0.61899999999999999</v>
      </c>
      <c r="K51" s="349">
        <v>0.29599999999999999</v>
      </c>
      <c r="L51" s="189" t="s">
        <v>179</v>
      </c>
      <c r="M51" s="189" t="s">
        <v>179</v>
      </c>
      <c r="N51" s="189" t="s">
        <v>179</v>
      </c>
      <c r="O51" s="189" t="s">
        <v>179</v>
      </c>
      <c r="P51" s="189" t="s">
        <v>179</v>
      </c>
      <c r="Q51" s="189" t="s">
        <v>179</v>
      </c>
      <c r="R51" s="189" t="s">
        <v>179</v>
      </c>
      <c r="S51" s="189" t="s">
        <v>179</v>
      </c>
      <c r="T51" s="189" t="s">
        <v>179</v>
      </c>
      <c r="U51" s="189" t="s">
        <v>179</v>
      </c>
      <c r="V51" s="187"/>
    </row>
    <row r="52" spans="1:22" ht="12" customHeight="1">
      <c r="A52" s="191" t="s">
        <v>233</v>
      </c>
      <c r="B52" s="192">
        <v>29</v>
      </c>
      <c r="C52" s="207">
        <v>1158</v>
      </c>
      <c r="D52" s="192">
        <v>121</v>
      </c>
      <c r="E52" s="192">
        <v>749</v>
      </c>
      <c r="F52" s="192">
        <v>317</v>
      </c>
      <c r="G52" s="192">
        <v>30</v>
      </c>
      <c r="H52" s="207">
        <v>1019</v>
      </c>
      <c r="I52" s="192">
        <v>89</v>
      </c>
      <c r="J52" s="192">
        <v>649</v>
      </c>
      <c r="K52" s="192">
        <v>311</v>
      </c>
      <c r="L52" s="192" t="s">
        <v>179</v>
      </c>
      <c r="M52" s="192" t="s">
        <v>179</v>
      </c>
      <c r="N52" s="192" t="s">
        <v>179</v>
      </c>
      <c r="O52" s="192" t="s">
        <v>179</v>
      </c>
      <c r="P52" s="192" t="s">
        <v>179</v>
      </c>
      <c r="Q52" s="192" t="s">
        <v>179</v>
      </c>
      <c r="R52" s="192" t="s">
        <v>179</v>
      </c>
      <c r="S52" s="192" t="s">
        <v>179</v>
      </c>
      <c r="T52" s="192" t="s">
        <v>179</v>
      </c>
      <c r="U52" s="192" t="s">
        <v>179</v>
      </c>
      <c r="V52" s="187"/>
    </row>
    <row r="53" spans="1:22" ht="12" customHeight="1">
      <c r="A53" s="203" t="s">
        <v>235</v>
      </c>
      <c r="B53" s="192"/>
      <c r="C53" s="192"/>
      <c r="D53" s="192"/>
      <c r="E53" s="192"/>
      <c r="F53" s="192"/>
      <c r="G53" s="189"/>
      <c r="H53" s="189"/>
      <c r="I53" s="189"/>
      <c r="J53" s="189"/>
      <c r="K53" s="189"/>
      <c r="L53" s="189"/>
      <c r="M53" s="189"/>
      <c r="N53" s="189"/>
      <c r="O53" s="189"/>
      <c r="P53" s="189"/>
      <c r="Q53" s="189"/>
      <c r="R53" s="204"/>
      <c r="S53" s="189"/>
      <c r="T53" s="189"/>
      <c r="U53" s="189"/>
      <c r="V53" s="187"/>
    </row>
    <row r="54" spans="1:22" ht="12" customHeight="1">
      <c r="A54" s="191" t="s">
        <v>236</v>
      </c>
      <c r="B54" s="192">
        <v>1</v>
      </c>
      <c r="C54" s="192">
        <v>5</v>
      </c>
      <c r="D54" s="192">
        <v>0</v>
      </c>
      <c r="E54" s="192">
        <v>1</v>
      </c>
      <c r="F54" s="192">
        <v>5</v>
      </c>
      <c r="G54" s="192">
        <v>1</v>
      </c>
      <c r="H54" s="192">
        <v>6</v>
      </c>
      <c r="I54" s="192">
        <v>0</v>
      </c>
      <c r="J54" s="192">
        <v>1</v>
      </c>
      <c r="K54" s="192">
        <v>6</v>
      </c>
      <c r="L54" s="192" t="s">
        <v>179</v>
      </c>
      <c r="M54" s="192" t="s">
        <v>179</v>
      </c>
      <c r="N54" s="192" t="s">
        <v>179</v>
      </c>
      <c r="O54" s="192" t="s">
        <v>179</v>
      </c>
      <c r="P54" s="192" t="s">
        <v>179</v>
      </c>
      <c r="Q54" s="192" t="s">
        <v>179</v>
      </c>
      <c r="R54" s="192" t="s">
        <v>179</v>
      </c>
      <c r="S54" s="192" t="s">
        <v>179</v>
      </c>
      <c r="T54" s="192" t="s">
        <v>179</v>
      </c>
      <c r="U54" s="192" t="s">
        <v>179</v>
      </c>
      <c r="V54" s="187"/>
    </row>
    <row r="55" spans="1:22" ht="12" customHeight="1">
      <c r="A55" s="188" t="s">
        <v>237</v>
      </c>
      <c r="B55" s="347">
        <v>0.16700000000000001</v>
      </c>
      <c r="C55" s="347">
        <v>0.83299999999999996</v>
      </c>
      <c r="D55" s="347">
        <v>0</v>
      </c>
      <c r="E55" s="347">
        <v>0.16700000000000001</v>
      </c>
      <c r="F55" s="347">
        <v>0.83299999999999996</v>
      </c>
      <c r="G55" s="348">
        <v>0.14299999999999999</v>
      </c>
      <c r="H55" s="348">
        <v>0.85699999999999998</v>
      </c>
      <c r="I55" s="348">
        <v>0</v>
      </c>
      <c r="J55" s="348">
        <v>0.14299999999999999</v>
      </c>
      <c r="K55" s="348">
        <v>0.85699999999999998</v>
      </c>
      <c r="L55" s="189" t="s">
        <v>179</v>
      </c>
      <c r="M55" s="189" t="s">
        <v>179</v>
      </c>
      <c r="N55" s="189" t="s">
        <v>179</v>
      </c>
      <c r="O55" s="189" t="s">
        <v>179</v>
      </c>
      <c r="P55" s="189" t="s">
        <v>179</v>
      </c>
      <c r="Q55" s="189" t="s">
        <v>179</v>
      </c>
      <c r="R55" s="189" t="s">
        <v>179</v>
      </c>
      <c r="S55" s="189" t="s">
        <v>179</v>
      </c>
      <c r="T55" s="189" t="s">
        <v>179</v>
      </c>
      <c r="U55" s="189" t="s">
        <v>179</v>
      </c>
      <c r="V55" s="187"/>
    </row>
    <row r="56" spans="1:22" ht="12" customHeight="1">
      <c r="A56" s="191" t="s">
        <v>238</v>
      </c>
      <c r="B56" s="192">
        <v>28</v>
      </c>
      <c r="C56" s="192">
        <v>117</v>
      </c>
      <c r="D56" s="192">
        <v>1</v>
      </c>
      <c r="E56" s="192">
        <v>88</v>
      </c>
      <c r="F56" s="192">
        <v>56</v>
      </c>
      <c r="G56" s="192">
        <v>30</v>
      </c>
      <c r="H56" s="192">
        <v>127</v>
      </c>
      <c r="I56" s="192">
        <v>3</v>
      </c>
      <c r="J56" s="192">
        <v>96</v>
      </c>
      <c r="K56" s="192">
        <v>58</v>
      </c>
      <c r="L56" s="192" t="s">
        <v>179</v>
      </c>
      <c r="M56" s="192" t="s">
        <v>179</v>
      </c>
      <c r="N56" s="192">
        <v>3</v>
      </c>
      <c r="O56" s="192">
        <v>95</v>
      </c>
      <c r="P56" s="192">
        <v>64</v>
      </c>
      <c r="Q56" s="192" t="s">
        <v>179</v>
      </c>
      <c r="R56" s="192" t="s">
        <v>179</v>
      </c>
      <c r="S56" s="206">
        <v>3</v>
      </c>
      <c r="T56" s="206">
        <v>89</v>
      </c>
      <c r="U56" s="206">
        <v>54</v>
      </c>
      <c r="V56" s="187"/>
    </row>
    <row r="57" spans="1:22" ht="12" customHeight="1">
      <c r="A57" s="188" t="s">
        <v>239</v>
      </c>
      <c r="B57" s="347">
        <v>0.193</v>
      </c>
      <c r="C57" s="347">
        <v>0.80700000000000005</v>
      </c>
      <c r="D57" s="347">
        <v>7.0000000000000001E-3</v>
      </c>
      <c r="E57" s="347">
        <v>0.60699999999999998</v>
      </c>
      <c r="F57" s="347">
        <v>0.38600000000000001</v>
      </c>
      <c r="G57" s="348">
        <v>0.191</v>
      </c>
      <c r="H57" s="348">
        <v>0.80900000000000005</v>
      </c>
      <c r="I57" s="348">
        <v>1.9E-2</v>
      </c>
      <c r="J57" s="348">
        <v>0.61099999999999999</v>
      </c>
      <c r="K57" s="348">
        <v>0.36899999999999999</v>
      </c>
      <c r="L57" s="189" t="s">
        <v>179</v>
      </c>
      <c r="M57" s="189" t="s">
        <v>179</v>
      </c>
      <c r="N57" s="189" t="s">
        <v>179</v>
      </c>
      <c r="O57" s="189" t="s">
        <v>179</v>
      </c>
      <c r="P57" s="189" t="s">
        <v>179</v>
      </c>
      <c r="Q57" s="189" t="s">
        <v>179</v>
      </c>
      <c r="R57" s="189" t="s">
        <v>179</v>
      </c>
      <c r="S57" s="189" t="s">
        <v>179</v>
      </c>
      <c r="T57" s="189" t="s">
        <v>179</v>
      </c>
      <c r="U57" s="189" t="s">
        <v>179</v>
      </c>
      <c r="V57" s="187"/>
    </row>
    <row r="58" spans="1:22" ht="12" customHeight="1">
      <c r="A58" s="191" t="s">
        <v>232</v>
      </c>
      <c r="B58" s="347">
        <v>6.6000000000000003E-2</v>
      </c>
      <c r="C58" s="347">
        <v>0.93400000000000005</v>
      </c>
      <c r="D58" s="350">
        <v>8.7999999999999995E-2</v>
      </c>
      <c r="E58" s="350">
        <v>0.61099999999999999</v>
      </c>
      <c r="F58" s="350">
        <v>0.30099999999999999</v>
      </c>
      <c r="G58" s="347">
        <v>0.08</v>
      </c>
      <c r="H58" s="347">
        <v>0.92</v>
      </c>
      <c r="I58" s="350">
        <v>8.1000000000000003E-2</v>
      </c>
      <c r="J58" s="350">
        <v>0.59899999999999998</v>
      </c>
      <c r="K58" s="350">
        <v>0.32</v>
      </c>
      <c r="L58" s="192" t="s">
        <v>179</v>
      </c>
      <c r="M58" s="192" t="s">
        <v>179</v>
      </c>
      <c r="N58" s="192" t="s">
        <v>179</v>
      </c>
      <c r="O58" s="192" t="s">
        <v>179</v>
      </c>
      <c r="P58" s="192" t="s">
        <v>179</v>
      </c>
      <c r="Q58" s="192" t="s">
        <v>179</v>
      </c>
      <c r="R58" s="192" t="s">
        <v>179</v>
      </c>
      <c r="S58" s="192" t="s">
        <v>179</v>
      </c>
      <c r="T58" s="192" t="s">
        <v>179</v>
      </c>
      <c r="U58" s="192" t="s">
        <v>179</v>
      </c>
      <c r="V58" s="187"/>
    </row>
    <row r="59" spans="1:22" ht="12" customHeight="1" thickBot="1">
      <c r="A59" s="199" t="s">
        <v>240</v>
      </c>
      <c r="B59" s="202">
        <v>104</v>
      </c>
      <c r="C59" s="217">
        <v>1473</v>
      </c>
      <c r="D59" s="202">
        <v>139</v>
      </c>
      <c r="E59" s="202">
        <v>963</v>
      </c>
      <c r="F59" s="202">
        <v>475</v>
      </c>
      <c r="G59" s="208">
        <v>120</v>
      </c>
      <c r="H59" s="209">
        <v>1372</v>
      </c>
      <c r="I59" s="208">
        <v>121</v>
      </c>
      <c r="J59" s="208">
        <v>893</v>
      </c>
      <c r="K59" s="208">
        <v>478</v>
      </c>
      <c r="L59" s="208" t="s">
        <v>179</v>
      </c>
      <c r="M59" s="208" t="s">
        <v>179</v>
      </c>
      <c r="N59" s="208">
        <v>201</v>
      </c>
      <c r="O59" s="209">
        <v>1009</v>
      </c>
      <c r="P59" s="208">
        <v>583</v>
      </c>
      <c r="Q59" s="208" t="s">
        <v>179</v>
      </c>
      <c r="R59" s="208" t="s">
        <v>179</v>
      </c>
      <c r="S59" s="210">
        <v>196</v>
      </c>
      <c r="T59" s="210">
        <v>968</v>
      </c>
      <c r="U59" s="210">
        <v>568</v>
      </c>
      <c r="V59" s="187"/>
    </row>
    <row r="60" spans="1:22" ht="12" customHeight="1">
      <c r="A60" s="211"/>
      <c r="B60" s="211"/>
      <c r="C60" s="211"/>
      <c r="D60" s="189"/>
      <c r="E60" s="189"/>
      <c r="F60" s="189"/>
      <c r="G60" s="189"/>
      <c r="H60" s="189"/>
      <c r="I60" s="189"/>
      <c r="J60" s="189"/>
      <c r="K60" s="189"/>
      <c r="L60" s="189"/>
      <c r="M60" s="189"/>
      <c r="N60" s="189"/>
      <c r="O60" s="189"/>
      <c r="P60" s="189"/>
      <c r="Q60" s="189"/>
      <c r="R60" s="189"/>
      <c r="S60" s="187"/>
      <c r="T60" s="187"/>
      <c r="U60" s="187"/>
      <c r="V60" s="187"/>
    </row>
    <row r="61" spans="1:22" ht="12" customHeight="1">
      <c r="A61" s="212" t="s">
        <v>191</v>
      </c>
      <c r="B61" s="212"/>
      <c r="C61" s="212"/>
      <c r="D61" s="213"/>
      <c r="E61" s="213"/>
      <c r="F61" s="213"/>
      <c r="G61" s="227"/>
      <c r="H61" s="133"/>
      <c r="I61" s="133"/>
      <c r="J61" s="133"/>
      <c r="K61" s="133"/>
      <c r="L61" s="133"/>
      <c r="M61" s="133"/>
      <c r="N61" s="133"/>
      <c r="O61" s="187"/>
      <c r="P61" s="187"/>
      <c r="Q61" s="187"/>
      <c r="R61" s="187"/>
      <c r="S61" s="187"/>
      <c r="T61" s="187"/>
      <c r="U61" s="187"/>
      <c r="V61" s="187"/>
    </row>
    <row r="62" spans="1:22" ht="12" customHeight="1">
      <c r="A62" s="510" t="s">
        <v>241</v>
      </c>
      <c r="B62" s="510"/>
      <c r="C62" s="510"/>
      <c r="D62" s="510"/>
      <c r="E62" s="510"/>
      <c r="F62" s="510"/>
      <c r="G62" s="220"/>
      <c r="H62" s="220"/>
      <c r="I62" s="220"/>
      <c r="J62" s="220"/>
      <c r="K62" s="220"/>
      <c r="L62" s="133"/>
      <c r="M62" s="133"/>
      <c r="N62" s="133"/>
      <c r="O62" s="187"/>
      <c r="P62" s="187"/>
      <c r="Q62" s="187"/>
      <c r="R62" s="187"/>
      <c r="S62" s="187"/>
      <c r="T62" s="187"/>
      <c r="U62" s="187"/>
      <c r="V62" s="187"/>
    </row>
    <row r="63" spans="1:22" ht="18.75" customHeight="1">
      <c r="A63" s="510" t="s">
        <v>242</v>
      </c>
      <c r="B63" s="510"/>
      <c r="C63" s="510"/>
      <c r="D63" s="510"/>
      <c r="E63" s="510"/>
      <c r="F63" s="510"/>
      <c r="G63" s="220"/>
      <c r="H63" s="220"/>
      <c r="I63" s="220"/>
      <c r="J63" s="220"/>
      <c r="K63" s="220"/>
      <c r="L63" s="133"/>
      <c r="M63" s="133"/>
      <c r="N63" s="133"/>
      <c r="O63" s="187"/>
      <c r="P63" s="187"/>
      <c r="Q63" s="187"/>
      <c r="R63" s="187"/>
      <c r="S63" s="187"/>
      <c r="T63" s="187"/>
      <c r="U63" s="187"/>
      <c r="V63" s="187"/>
    </row>
    <row r="64" spans="1:22" ht="12" customHeight="1">
      <c r="A64" s="511" t="s">
        <v>243</v>
      </c>
      <c r="B64" s="511"/>
      <c r="C64" s="511"/>
      <c r="D64" s="511"/>
      <c r="E64" s="511"/>
      <c r="F64" s="511"/>
      <c r="G64" s="221"/>
      <c r="H64" s="221"/>
      <c r="I64" s="221"/>
      <c r="J64" s="221"/>
      <c r="K64" s="221"/>
      <c r="L64" s="133"/>
      <c r="M64" s="133"/>
      <c r="N64" s="133"/>
      <c r="O64" s="187"/>
      <c r="P64" s="187"/>
      <c r="Q64" s="187"/>
      <c r="R64" s="187"/>
      <c r="S64" s="187"/>
      <c r="T64" s="187"/>
      <c r="U64" s="187"/>
      <c r="V64" s="187"/>
    </row>
    <row r="65" spans="1:22" ht="12" customHeight="1">
      <c r="A65" s="510" t="s">
        <v>244</v>
      </c>
      <c r="B65" s="510"/>
      <c r="C65" s="510"/>
      <c r="D65" s="510"/>
      <c r="E65" s="510"/>
      <c r="F65" s="510"/>
      <c r="G65" s="220"/>
      <c r="H65" s="220"/>
      <c r="I65" s="220"/>
      <c r="J65" s="220"/>
      <c r="K65" s="220"/>
      <c r="L65" s="133"/>
      <c r="M65" s="133"/>
      <c r="N65" s="133"/>
      <c r="O65" s="187"/>
      <c r="P65" s="187"/>
      <c r="Q65" s="187"/>
      <c r="R65" s="187"/>
      <c r="S65" s="187"/>
      <c r="T65" s="187"/>
      <c r="U65" s="187"/>
      <c r="V65" s="187"/>
    </row>
    <row r="66" spans="1:22" ht="12" customHeight="1">
      <c r="A66" s="510" t="s">
        <v>245</v>
      </c>
      <c r="B66" s="510"/>
      <c r="C66" s="510"/>
      <c r="D66" s="510"/>
      <c r="E66" s="510"/>
      <c r="F66" s="510"/>
      <c r="G66" s="220"/>
      <c r="H66" s="220"/>
      <c r="I66" s="220"/>
      <c r="J66" s="220"/>
      <c r="K66" s="220"/>
      <c r="L66" s="133"/>
      <c r="M66" s="133"/>
      <c r="N66" s="133"/>
      <c r="O66" s="187"/>
      <c r="P66" s="187"/>
      <c r="Q66" s="187"/>
      <c r="R66" s="187"/>
      <c r="S66" s="187"/>
      <c r="T66" s="187"/>
      <c r="U66" s="187"/>
      <c r="V66" s="187"/>
    </row>
    <row r="67" spans="1:22" ht="12" customHeight="1">
      <c r="A67" s="510" t="s">
        <v>246</v>
      </c>
      <c r="B67" s="510"/>
      <c r="C67" s="510"/>
      <c r="D67" s="510"/>
      <c r="E67" s="510"/>
      <c r="F67" s="510"/>
      <c r="G67" s="220"/>
      <c r="H67" s="220"/>
      <c r="I67" s="220"/>
      <c r="J67" s="220"/>
      <c r="K67" s="220"/>
      <c r="L67" s="133"/>
      <c r="M67" s="133"/>
      <c r="N67" s="133"/>
      <c r="O67" s="187"/>
      <c r="P67" s="187"/>
      <c r="Q67" s="187"/>
      <c r="R67" s="187"/>
      <c r="S67" s="187"/>
      <c r="T67" s="187"/>
      <c r="U67" s="187"/>
      <c r="V67" s="187"/>
    </row>
    <row r="68" spans="1:22" ht="19.5" customHeight="1">
      <c r="A68" s="510" t="s">
        <v>247</v>
      </c>
      <c r="B68" s="510"/>
      <c r="C68" s="510"/>
      <c r="D68" s="510"/>
      <c r="E68" s="510"/>
      <c r="F68" s="510"/>
      <c r="G68" s="220"/>
      <c r="H68" s="220"/>
      <c r="I68" s="220"/>
      <c r="J68" s="220"/>
      <c r="K68" s="220"/>
      <c r="L68" s="133"/>
      <c r="M68" s="133"/>
      <c r="N68" s="133"/>
      <c r="O68" s="187"/>
      <c r="P68" s="187"/>
      <c r="Q68" s="187"/>
      <c r="R68" s="187"/>
      <c r="S68" s="187"/>
      <c r="T68" s="187"/>
      <c r="U68" s="187"/>
      <c r="V68" s="187"/>
    </row>
    <row r="69" spans="1:22" ht="12" customHeight="1">
      <c r="A69" s="511" t="s">
        <v>248</v>
      </c>
      <c r="B69" s="511"/>
      <c r="C69" s="511"/>
      <c r="D69" s="511"/>
      <c r="E69" s="511"/>
      <c r="F69" s="511"/>
      <c r="G69" s="221"/>
      <c r="H69" s="221"/>
      <c r="I69" s="221"/>
      <c r="J69" s="221"/>
      <c r="K69" s="221"/>
      <c r="L69" s="133"/>
      <c r="M69" s="133"/>
      <c r="N69" s="133"/>
      <c r="O69" s="187"/>
      <c r="P69" s="187"/>
      <c r="Q69" s="187"/>
      <c r="R69" s="187"/>
      <c r="S69" s="187"/>
      <c r="T69" s="187"/>
      <c r="U69" s="187"/>
      <c r="V69" s="187"/>
    </row>
    <row r="70" spans="1:22" ht="12" customHeight="1">
      <c r="A70" s="183"/>
      <c r="B70" s="183"/>
      <c r="C70" s="183"/>
      <c r="D70" s="184"/>
      <c r="E70" s="184"/>
      <c r="F70" s="184"/>
      <c r="G70" s="184"/>
      <c r="H70" s="184"/>
      <c r="I70" s="184"/>
      <c r="J70" s="184"/>
      <c r="K70" s="184"/>
      <c r="L70" s="184"/>
      <c r="M70" s="184"/>
      <c r="N70" s="184"/>
      <c r="O70" s="183"/>
      <c r="P70" s="183"/>
      <c r="Q70" s="183"/>
      <c r="R70" s="183"/>
      <c r="S70" s="183"/>
      <c r="T70" s="183"/>
      <c r="U70" s="183"/>
      <c r="V70" s="183"/>
    </row>
    <row r="71" spans="1:22" ht="12" customHeight="1">
      <c r="A71" s="48"/>
      <c r="B71" s="6"/>
      <c r="C71" s="6"/>
      <c r="D71" s="6"/>
      <c r="E71" s="6"/>
      <c r="F71" s="6"/>
      <c r="G71" s="6"/>
      <c r="H71" s="6"/>
      <c r="I71" s="6"/>
      <c r="J71" s="6"/>
      <c r="K71" s="6"/>
      <c r="L71" s="6"/>
      <c r="M71" s="6"/>
      <c r="N71" s="6"/>
      <c r="O71" s="6"/>
      <c r="P71" s="6"/>
    </row>
    <row r="72" spans="1:22" ht="12" customHeight="1">
      <c r="A72" s="48"/>
      <c r="B72" s="6"/>
      <c r="C72" s="6"/>
      <c r="D72" s="6"/>
      <c r="E72" s="6"/>
      <c r="F72" s="6"/>
      <c r="G72" s="6"/>
      <c r="H72" s="6"/>
      <c r="I72" s="6"/>
      <c r="J72" s="6"/>
      <c r="K72" s="6"/>
      <c r="L72" s="6"/>
      <c r="M72" s="6"/>
      <c r="N72" s="6"/>
      <c r="O72" s="6"/>
      <c r="P72" s="6"/>
    </row>
    <row r="73" spans="1:22" ht="12" customHeight="1">
      <c r="A73" s="48"/>
      <c r="B73" s="6"/>
      <c r="C73" s="6"/>
      <c r="D73" s="6"/>
      <c r="E73" s="6"/>
      <c r="F73" s="6"/>
      <c r="G73" s="6"/>
      <c r="H73" s="6"/>
      <c r="I73" s="6"/>
      <c r="J73" s="6"/>
      <c r="K73" s="6"/>
      <c r="L73" s="6"/>
      <c r="M73" s="6"/>
      <c r="N73" s="6"/>
      <c r="O73" s="6"/>
      <c r="P73" s="6"/>
    </row>
    <row r="74" spans="1:22" ht="12" customHeight="1">
      <c r="A74" s="343"/>
      <c r="B74" s="344"/>
      <c r="C74" s="344"/>
      <c r="D74" s="344"/>
      <c r="E74" s="344"/>
      <c r="F74" s="36"/>
      <c r="G74" s="36"/>
      <c r="H74" s="36"/>
      <c r="I74" s="36"/>
      <c r="J74" s="36"/>
      <c r="K74" s="36"/>
      <c r="L74" s="36"/>
    </row>
    <row r="75" spans="1:22" ht="12" customHeight="1">
      <c r="A75" s="345"/>
      <c r="B75" s="345"/>
      <c r="C75" s="345"/>
      <c r="D75" s="345"/>
      <c r="E75" s="345"/>
      <c r="F75" s="345"/>
      <c r="G75" s="345"/>
      <c r="H75" s="345"/>
      <c r="I75" s="345"/>
      <c r="J75" s="36"/>
      <c r="K75" s="36"/>
      <c r="L75" s="36"/>
    </row>
    <row r="76" spans="1:22" ht="26.1" customHeight="1">
      <c r="A76" s="345"/>
      <c r="B76" s="345"/>
      <c r="C76" s="345"/>
      <c r="D76" s="345"/>
      <c r="E76" s="345"/>
      <c r="F76" s="345"/>
      <c r="G76" s="345"/>
      <c r="H76" s="345"/>
      <c r="I76" s="345"/>
      <c r="J76" s="36"/>
      <c r="K76" s="36"/>
      <c r="L76" s="36"/>
    </row>
    <row r="77" spans="1:22" ht="18.600000000000001" customHeight="1">
      <c r="A77" s="346"/>
      <c r="B77" s="346"/>
      <c r="C77" s="346"/>
      <c r="D77" s="346"/>
      <c r="E77" s="346"/>
      <c r="F77" s="346"/>
      <c r="G77" s="346"/>
      <c r="H77" s="346"/>
      <c r="I77" s="346"/>
      <c r="J77" s="36"/>
      <c r="K77" s="36"/>
      <c r="L77" s="36"/>
    </row>
    <row r="78" spans="1:22" ht="12" customHeight="1">
      <c r="A78" s="345"/>
      <c r="B78" s="345"/>
      <c r="C78" s="345"/>
      <c r="D78" s="345"/>
      <c r="E78" s="345"/>
      <c r="F78" s="345"/>
      <c r="G78" s="345"/>
      <c r="H78" s="345"/>
      <c r="I78" s="345"/>
      <c r="J78" s="36"/>
      <c r="K78" s="36"/>
      <c r="L78" s="36"/>
    </row>
    <row r="79" spans="1:22" ht="21.95" customHeight="1">
      <c r="A79" s="345"/>
      <c r="B79" s="345"/>
      <c r="C79" s="345"/>
      <c r="D79" s="345"/>
      <c r="E79" s="345"/>
      <c r="F79" s="345"/>
      <c r="G79" s="345"/>
      <c r="H79" s="345"/>
      <c r="I79" s="345"/>
      <c r="J79" s="36"/>
      <c r="K79" s="36"/>
      <c r="L79" s="36"/>
    </row>
    <row r="80" spans="1:22" ht="12" customHeight="1">
      <c r="A80" s="345"/>
      <c r="B80" s="345"/>
      <c r="C80" s="345"/>
      <c r="D80" s="345"/>
      <c r="E80" s="345"/>
      <c r="F80" s="345"/>
      <c r="G80" s="345"/>
      <c r="H80" s="345"/>
      <c r="I80" s="345"/>
      <c r="J80" s="36"/>
      <c r="K80" s="36"/>
      <c r="L80" s="36"/>
    </row>
    <row r="81" spans="1:12" ht="27" customHeight="1">
      <c r="A81" s="345"/>
      <c r="B81" s="345"/>
      <c r="C81" s="345"/>
      <c r="D81" s="345"/>
      <c r="E81" s="345"/>
      <c r="F81" s="345"/>
      <c r="G81" s="345"/>
      <c r="H81" s="345"/>
      <c r="I81" s="345"/>
      <c r="J81" s="36"/>
      <c r="K81" s="36"/>
      <c r="L81" s="36"/>
    </row>
    <row r="82" spans="1:12" ht="12" customHeight="1">
      <c r="A82" s="346"/>
      <c r="B82" s="346"/>
      <c r="C82" s="346"/>
      <c r="D82" s="346"/>
      <c r="E82" s="346"/>
      <c r="F82" s="346"/>
      <c r="G82" s="346"/>
      <c r="H82" s="346"/>
      <c r="I82" s="346"/>
      <c r="J82" s="36"/>
      <c r="K82" s="36"/>
      <c r="L82" s="36"/>
    </row>
  </sheetData>
  <sheetProtection sheet="1" objects="1" scenarios="1" selectLockedCells="1" selectUnlockedCells="1"/>
  <mergeCells count="49">
    <mergeCell ref="A67:F67"/>
    <mergeCell ref="A68:F68"/>
    <mergeCell ref="A69:F69"/>
    <mergeCell ref="Q41:R41"/>
    <mergeCell ref="A62:F62"/>
    <mergeCell ref="A63:F63"/>
    <mergeCell ref="A64:F64"/>
    <mergeCell ref="A65:F65"/>
    <mergeCell ref="A66:F66"/>
    <mergeCell ref="B40:F40"/>
    <mergeCell ref="G40:K40"/>
    <mergeCell ref="L40:P40"/>
    <mergeCell ref="Q40:U40"/>
    <mergeCell ref="B41:C41"/>
    <mergeCell ref="D41:F41"/>
    <mergeCell ref="G41:H41"/>
    <mergeCell ref="I41:K41"/>
    <mergeCell ref="L41:M41"/>
    <mergeCell ref="N41:P41"/>
    <mergeCell ref="S41:U41"/>
    <mergeCell ref="B5:C5"/>
    <mergeCell ref="D5:E5"/>
    <mergeCell ref="F5:G5"/>
    <mergeCell ref="H5:I5"/>
    <mergeCell ref="A30:A31"/>
    <mergeCell ref="B30:C30"/>
    <mergeCell ref="D30:E30"/>
    <mergeCell ref="B14:F14"/>
    <mergeCell ref="G14:K14"/>
    <mergeCell ref="B15:C15"/>
    <mergeCell ref="D15:F15"/>
    <mergeCell ref="G15:H15"/>
    <mergeCell ref="I15:K15"/>
    <mergeCell ref="S24:S25"/>
    <mergeCell ref="B23:H23"/>
    <mergeCell ref="I23:O23"/>
    <mergeCell ref="P23:Q23"/>
    <mergeCell ref="R23:S23"/>
    <mergeCell ref="B24:C24"/>
    <mergeCell ref="D24:F24"/>
    <mergeCell ref="G24:G25"/>
    <mergeCell ref="H24:H25"/>
    <mergeCell ref="I24:J24"/>
    <mergeCell ref="K24:M24"/>
    <mergeCell ref="N24:N25"/>
    <mergeCell ref="O24:O25"/>
    <mergeCell ref="P24:P25"/>
    <mergeCell ref="Q24:Q25"/>
    <mergeCell ref="R24:R25"/>
  </mergeCells>
  <hyperlinks>
    <hyperlink ref="U1" location="'Data Contents'!B1" display="Data Contents" xr:uid="{2ABD73E8-0A8D-4171-BFD5-AC45CB8D49C1}"/>
  </hyperlinks>
  <pageMargins left="0.7" right="0.7" top="0.75" bottom="0.75" header="0.3" footer="0.3"/>
  <pageSetup paperSize="9" scale="54"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Q20"/>
  <sheetViews>
    <sheetView zoomScale="130" zoomScaleNormal="130" workbookViewId="0">
      <selection sqref="A1:Q20"/>
    </sheetView>
  </sheetViews>
  <sheetFormatPr defaultRowHeight="12" customHeight="1"/>
  <cols>
    <col min="1" max="1" width="67.42578125" bestFit="1" customWidth="1"/>
    <col min="2" max="2" width="8.5703125" customWidth="1"/>
    <col min="3" max="3" width="12.42578125" bestFit="1" customWidth="1"/>
    <col min="4" max="4" width="10" customWidth="1"/>
    <col min="5" max="5" width="5.85546875" bestFit="1" customWidth="1"/>
    <col min="6" max="7" width="5.7109375" bestFit="1" customWidth="1"/>
    <col min="8" max="8" width="13.140625" customWidth="1"/>
    <col min="9" max="9" width="10.140625" customWidth="1"/>
    <col min="10" max="10" width="5.85546875" bestFit="1" customWidth="1"/>
    <col min="11" max="12" width="5.7109375" bestFit="1" customWidth="1"/>
    <col min="13" max="13" width="12.42578125" bestFit="1" customWidth="1"/>
    <col min="14" max="14" width="10" customWidth="1"/>
    <col min="15" max="15" width="5.85546875" bestFit="1" customWidth="1"/>
    <col min="16" max="16" width="5.7109375" bestFit="1" customWidth="1"/>
    <col min="17" max="17" width="7.140625" customWidth="1"/>
  </cols>
  <sheetData>
    <row r="1" spans="1:17" ht="15">
      <c r="A1" s="219"/>
      <c r="B1" s="219"/>
      <c r="C1" s="219"/>
      <c r="D1" s="219"/>
      <c r="E1" s="219"/>
      <c r="F1" s="219"/>
      <c r="G1" s="219"/>
      <c r="Q1" s="434" t="s">
        <v>7</v>
      </c>
    </row>
    <row r="2" spans="1:17" ht="12" customHeight="1">
      <c r="A2" s="219"/>
      <c r="B2" s="219"/>
      <c r="C2" s="219"/>
      <c r="D2" s="219"/>
      <c r="E2" s="219"/>
      <c r="F2" s="219"/>
      <c r="G2" s="219"/>
    </row>
    <row r="3" spans="1:17" ht="23.25">
      <c r="A3" s="298" t="s">
        <v>249</v>
      </c>
      <c r="B3" s="298"/>
      <c r="C3" s="298"/>
      <c r="D3" s="298"/>
      <c r="E3" s="298"/>
      <c r="F3" s="298"/>
      <c r="G3" s="298"/>
      <c r="H3" s="293"/>
      <c r="I3" s="293"/>
      <c r="J3" s="293"/>
      <c r="K3" s="293"/>
      <c r="L3" s="293"/>
      <c r="M3" s="293"/>
      <c r="N3" s="293"/>
      <c r="O3" s="293"/>
      <c r="P3" s="293"/>
      <c r="Q3" s="293"/>
    </row>
    <row r="4" spans="1:17" ht="12" customHeight="1">
      <c r="A4" s="219"/>
      <c r="B4" s="219"/>
      <c r="C4" s="219"/>
      <c r="D4" s="219"/>
      <c r="E4" s="219"/>
      <c r="F4" s="219"/>
      <c r="G4" s="219"/>
    </row>
    <row r="5" spans="1:17" ht="15">
      <c r="A5" s="283" t="s">
        <v>169</v>
      </c>
      <c r="B5" s="288" t="s">
        <v>170</v>
      </c>
      <c r="C5" s="512">
        <v>2021</v>
      </c>
      <c r="D5" s="512"/>
      <c r="E5" s="512"/>
      <c r="F5" s="512"/>
      <c r="G5" s="512"/>
      <c r="H5" s="512">
        <v>2020</v>
      </c>
      <c r="I5" s="512"/>
      <c r="J5" s="512"/>
      <c r="K5" s="512"/>
      <c r="L5" s="512"/>
      <c r="M5" s="512">
        <v>2019</v>
      </c>
      <c r="N5" s="512"/>
      <c r="O5" s="512"/>
      <c r="P5" s="512"/>
      <c r="Q5" s="512"/>
    </row>
    <row r="6" spans="1:17" ht="33.75">
      <c r="A6" s="283" t="s">
        <v>69</v>
      </c>
      <c r="B6" s="288"/>
      <c r="C6" s="284" t="s">
        <v>250</v>
      </c>
      <c r="D6" s="284" t="s">
        <v>251</v>
      </c>
      <c r="E6" s="284" t="s">
        <v>252</v>
      </c>
      <c r="F6" s="284" t="s">
        <v>253</v>
      </c>
      <c r="G6" s="284" t="s">
        <v>176</v>
      </c>
      <c r="H6" s="284" t="s">
        <v>250</v>
      </c>
      <c r="I6" s="284" t="s">
        <v>251</v>
      </c>
      <c r="J6" s="284" t="s">
        <v>252</v>
      </c>
      <c r="K6" s="284" t="s">
        <v>253</v>
      </c>
      <c r="L6" s="284" t="s">
        <v>176</v>
      </c>
      <c r="M6" s="284" t="s">
        <v>250</v>
      </c>
      <c r="N6" s="284" t="s">
        <v>251</v>
      </c>
      <c r="O6" s="284" t="s">
        <v>252</v>
      </c>
      <c r="P6" s="284" t="s">
        <v>253</v>
      </c>
      <c r="Q6" s="284" t="s">
        <v>176</v>
      </c>
    </row>
    <row r="7" spans="1:17" ht="12" customHeight="1">
      <c r="A7" s="45" t="s">
        <v>164</v>
      </c>
      <c r="B7" s="7" t="s">
        <v>254</v>
      </c>
      <c r="C7" s="6">
        <v>500</v>
      </c>
      <c r="D7" s="6">
        <v>25310</v>
      </c>
      <c r="E7" s="6">
        <v>2522</v>
      </c>
      <c r="F7" s="6">
        <v>40725</v>
      </c>
      <c r="G7" s="6">
        <f>SUM(C7:F7)</f>
        <v>69057</v>
      </c>
      <c r="H7" s="6">
        <v>5691</v>
      </c>
      <c r="I7" s="43">
        <v>7220</v>
      </c>
      <c r="J7" s="6">
        <v>1000</v>
      </c>
      <c r="K7" s="43">
        <v>52106</v>
      </c>
      <c r="L7" s="500">
        <f>H7+I7+J7+K7</f>
        <v>66017</v>
      </c>
      <c r="M7" s="6">
        <v>205639</v>
      </c>
      <c r="N7" s="6">
        <v>145938</v>
      </c>
      <c r="O7" s="6">
        <v>9900</v>
      </c>
      <c r="P7" s="6">
        <v>38297</v>
      </c>
      <c r="Q7" s="6">
        <f>SUM(M7:P7)</f>
        <v>399774</v>
      </c>
    </row>
    <row r="8" spans="1:17" ht="12" customHeight="1" thickBot="1">
      <c r="A8" s="146" t="s">
        <v>166</v>
      </c>
      <c r="B8" s="42" t="s">
        <v>254</v>
      </c>
      <c r="C8" s="141">
        <v>6182</v>
      </c>
      <c r="D8" s="141">
        <v>20250</v>
      </c>
      <c r="E8" s="141">
        <v>0</v>
      </c>
      <c r="F8" s="141">
        <v>0</v>
      </c>
      <c r="G8" s="141">
        <v>26432</v>
      </c>
      <c r="H8" s="141">
        <v>1000</v>
      </c>
      <c r="I8" s="147">
        <v>5400</v>
      </c>
      <c r="J8" s="141">
        <v>0</v>
      </c>
      <c r="K8" s="147">
        <v>1030</v>
      </c>
      <c r="L8" s="147">
        <f>H8+I8+J8+K8</f>
        <v>7430</v>
      </c>
      <c r="M8" s="141">
        <v>495181</v>
      </c>
      <c r="N8" s="141">
        <v>28836</v>
      </c>
      <c r="O8" s="141" t="s">
        <v>255</v>
      </c>
      <c r="P8" s="141" t="s">
        <v>255</v>
      </c>
      <c r="Q8" s="501">
        <f>SUM(M8:P8)</f>
        <v>524017</v>
      </c>
    </row>
    <row r="9" spans="1:17" ht="12" customHeight="1">
      <c r="A9" s="47"/>
      <c r="B9" s="37"/>
    </row>
    <row r="10" spans="1:17" ht="12" customHeight="1">
      <c r="A10" s="287" t="s">
        <v>71</v>
      </c>
      <c r="B10" s="288" t="s">
        <v>170</v>
      </c>
      <c r="C10" s="284">
        <v>2021</v>
      </c>
      <c r="D10" s="284">
        <v>2020</v>
      </c>
      <c r="E10" s="36"/>
      <c r="F10" s="36"/>
    </row>
    <row r="11" spans="1:17" ht="12" customHeight="1">
      <c r="A11" s="45" t="s">
        <v>164</v>
      </c>
      <c r="B11" s="29" t="s">
        <v>254</v>
      </c>
      <c r="C11" s="149">
        <v>0</v>
      </c>
      <c r="D11" s="132">
        <v>0</v>
      </c>
      <c r="E11" s="36"/>
      <c r="F11" s="36"/>
    </row>
    <row r="12" spans="1:17" ht="12" customHeight="1">
      <c r="A12" s="146" t="s">
        <v>166</v>
      </c>
      <c r="B12" s="42" t="s">
        <v>254</v>
      </c>
      <c r="C12" s="360">
        <v>0</v>
      </c>
      <c r="D12" s="145">
        <v>0</v>
      </c>
      <c r="E12" s="36"/>
      <c r="F12" s="36"/>
    </row>
    <row r="13" spans="1:17" ht="12" customHeight="1">
      <c r="A13" s="47"/>
      <c r="B13" s="37"/>
      <c r="C13" s="36"/>
      <c r="D13" s="36"/>
      <c r="E13" s="36"/>
    </row>
    <row r="14" spans="1:17" ht="12" customHeight="1">
      <c r="A14" s="287" t="s">
        <v>72</v>
      </c>
      <c r="B14" s="288" t="s">
        <v>170</v>
      </c>
      <c r="C14" s="284">
        <v>2021</v>
      </c>
      <c r="D14" s="284">
        <v>2020</v>
      </c>
      <c r="E14" s="284">
        <v>2019</v>
      </c>
      <c r="F14" s="284">
        <v>2018</v>
      </c>
    </row>
    <row r="15" spans="1:17" ht="12" customHeight="1">
      <c r="A15" s="45" t="s">
        <v>256</v>
      </c>
      <c r="B15" s="7" t="s">
        <v>257</v>
      </c>
      <c r="C15" s="180">
        <v>0.56000000000000005</v>
      </c>
      <c r="D15" s="150">
        <f>211/369</f>
        <v>0.57181571815718157</v>
      </c>
      <c r="E15" s="6">
        <v>56</v>
      </c>
      <c r="F15" s="6">
        <v>61</v>
      </c>
    </row>
    <row r="16" spans="1:17" ht="12" customHeight="1">
      <c r="A16" s="46" t="s">
        <v>258</v>
      </c>
      <c r="B16" s="30" t="s">
        <v>257</v>
      </c>
      <c r="C16" s="180">
        <v>0.57999999999999996</v>
      </c>
      <c r="D16" s="151">
        <v>0.56799999999999995</v>
      </c>
      <c r="E16" s="28">
        <v>57</v>
      </c>
      <c r="F16" s="26">
        <v>56</v>
      </c>
    </row>
    <row r="17" spans="1:6" ht="12" customHeight="1">
      <c r="A17" s="45" t="s">
        <v>259</v>
      </c>
      <c r="B17" s="7" t="s">
        <v>257</v>
      </c>
      <c r="C17" s="181">
        <v>0.4</v>
      </c>
      <c r="D17" s="151">
        <v>0.3982</v>
      </c>
      <c r="E17" s="6">
        <v>45</v>
      </c>
      <c r="F17" s="26">
        <v>48</v>
      </c>
    </row>
    <row r="18" spans="1:6" ht="12" customHeight="1">
      <c r="A18" s="146" t="s">
        <v>260</v>
      </c>
      <c r="B18" s="42" t="s">
        <v>257</v>
      </c>
      <c r="C18" s="182">
        <v>0.62</v>
      </c>
      <c r="D18" s="152">
        <v>0.64290000000000003</v>
      </c>
      <c r="E18" s="141">
        <v>48</v>
      </c>
      <c r="F18" s="141">
        <v>52</v>
      </c>
    </row>
    <row r="19" spans="1:6" ht="12" customHeight="1">
      <c r="B19" s="37"/>
    </row>
    <row r="20" spans="1:6" ht="12" customHeight="1">
      <c r="A20" s="356" t="s">
        <v>261</v>
      </c>
    </row>
  </sheetData>
  <sheetProtection sheet="1" objects="1" scenarios="1" selectLockedCells="1" selectUnlockedCells="1"/>
  <mergeCells count="3">
    <mergeCell ref="C5:G5"/>
    <mergeCell ref="H5:L5"/>
    <mergeCell ref="M5:Q5"/>
  </mergeCells>
  <hyperlinks>
    <hyperlink ref="Q1" location="'Data Contents'!B1" display="Data Contents" xr:uid="{C3F80D5B-B098-4DBC-812E-A25EFE608FA6}"/>
  </hyperlinks>
  <pageMargins left="0.7" right="0.7" top="0.75" bottom="0.75" header="0.3" footer="0.3"/>
  <pageSetup scale="62" fitToHeight="0" orientation="landscape"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B8A809-A49C-4385-A99F-3C4D5B8992FA}">
  <sheetPr>
    <pageSetUpPr fitToPage="1"/>
  </sheetPr>
  <dimension ref="A1:I105"/>
  <sheetViews>
    <sheetView topLeftCell="A31" zoomScaleNormal="100" workbookViewId="0">
      <selection sqref="A1:F104"/>
    </sheetView>
  </sheetViews>
  <sheetFormatPr defaultRowHeight="15"/>
  <cols>
    <col min="1" max="1" width="56.5703125" bestFit="1" customWidth="1"/>
    <col min="2" max="2" width="10" bestFit="1" customWidth="1"/>
    <col min="3" max="3" width="6.85546875" bestFit="1" customWidth="1"/>
    <col min="4" max="5" width="5.7109375" bestFit="1" customWidth="1"/>
    <col min="6" max="6" width="7.42578125" customWidth="1"/>
    <col min="8" max="8" width="15.5703125" customWidth="1"/>
  </cols>
  <sheetData>
    <row r="1" spans="1:9">
      <c r="F1" s="434" t="s">
        <v>7</v>
      </c>
    </row>
    <row r="2" spans="1:9" ht="12" customHeight="1">
      <c r="A2" s="219"/>
      <c r="B2" s="219"/>
      <c r="C2" s="219"/>
      <c r="D2" s="219"/>
      <c r="E2" s="219"/>
      <c r="F2" s="219"/>
    </row>
    <row r="3" spans="1:9" ht="23.25">
      <c r="A3" s="298" t="s">
        <v>262</v>
      </c>
      <c r="B3" s="298"/>
      <c r="C3" s="298"/>
      <c r="D3" s="298"/>
      <c r="E3" s="299"/>
      <c r="F3" s="299"/>
    </row>
    <row r="4" spans="1:9" ht="12" customHeight="1">
      <c r="A4" s="219"/>
      <c r="B4" s="219"/>
      <c r="C4" s="219"/>
      <c r="D4" s="219"/>
      <c r="E4" s="219"/>
      <c r="F4" s="219"/>
    </row>
    <row r="5" spans="1:9" ht="12" customHeight="1">
      <c r="A5" s="300" t="s">
        <v>263</v>
      </c>
      <c r="B5" s="301" t="s">
        <v>170</v>
      </c>
      <c r="C5" s="296">
        <v>2021</v>
      </c>
      <c r="D5" s="294">
        <v>2020</v>
      </c>
      <c r="E5" s="296">
        <v>2019</v>
      </c>
      <c r="F5" s="296">
        <v>2018</v>
      </c>
      <c r="G5" s="187"/>
      <c r="H5" s="187"/>
      <c r="I5" s="187"/>
    </row>
    <row r="6" spans="1:9" ht="12" customHeight="1">
      <c r="A6" s="300" t="s">
        <v>74</v>
      </c>
      <c r="B6" s="301"/>
      <c r="C6" s="296"/>
      <c r="D6" s="294"/>
      <c r="E6" s="296"/>
      <c r="F6" s="296"/>
      <c r="G6" s="187"/>
      <c r="H6" s="187"/>
      <c r="I6" s="187"/>
    </row>
    <row r="7" spans="1:9" ht="12" customHeight="1">
      <c r="A7" s="291" t="s">
        <v>75</v>
      </c>
      <c r="B7" s="301"/>
      <c r="C7" s="296"/>
      <c r="D7" s="294"/>
      <c r="E7" s="296"/>
      <c r="F7" s="296"/>
      <c r="G7" s="187"/>
      <c r="H7" s="187"/>
      <c r="I7" s="187"/>
    </row>
    <row r="8" spans="1:9" ht="12" customHeight="1">
      <c r="A8" s="188" t="s">
        <v>171</v>
      </c>
      <c r="B8" s="228" t="s">
        <v>264</v>
      </c>
      <c r="C8" s="229">
        <v>2722</v>
      </c>
      <c r="D8" s="230">
        <v>2096</v>
      </c>
      <c r="E8" s="230">
        <v>2101</v>
      </c>
      <c r="F8" s="230">
        <v>2423</v>
      </c>
      <c r="G8" s="187"/>
      <c r="H8" s="187"/>
      <c r="I8" s="187"/>
    </row>
    <row r="9" spans="1:9" ht="12" customHeight="1">
      <c r="A9" s="191" t="s">
        <v>265</v>
      </c>
      <c r="B9" s="231" t="s">
        <v>264</v>
      </c>
      <c r="C9" s="189">
        <v>233</v>
      </c>
      <c r="D9" s="148">
        <v>1145</v>
      </c>
      <c r="E9" s="148">
        <v>1518</v>
      </c>
      <c r="F9" s="148">
        <v>1614</v>
      </c>
      <c r="G9" s="187"/>
      <c r="H9" s="187"/>
      <c r="I9" s="187"/>
    </row>
    <row r="10" spans="1:9" ht="12" customHeight="1" thickBot="1">
      <c r="A10" s="193" t="s">
        <v>176</v>
      </c>
      <c r="B10" s="232" t="s">
        <v>264</v>
      </c>
      <c r="C10" s="194">
        <f>SUM(C8:C9)</f>
        <v>2955</v>
      </c>
      <c r="D10" s="194">
        <f t="shared" ref="D10:F10" si="0">SUM(D8:D9)</f>
        <v>3241</v>
      </c>
      <c r="E10" s="194">
        <f t="shared" si="0"/>
        <v>3619</v>
      </c>
      <c r="F10" s="194">
        <f t="shared" si="0"/>
        <v>4037</v>
      </c>
      <c r="G10" s="361"/>
      <c r="H10" s="187"/>
      <c r="I10" s="187"/>
    </row>
    <row r="11" spans="1:9" ht="12" customHeight="1">
      <c r="A11" s="188"/>
      <c r="B11" s="228"/>
      <c r="C11" s="189"/>
      <c r="D11" s="204"/>
      <c r="E11" s="204"/>
      <c r="F11" s="204"/>
      <c r="G11" s="187"/>
      <c r="H11" s="187"/>
      <c r="I11" s="187"/>
    </row>
    <row r="12" spans="1:9" ht="12" customHeight="1">
      <c r="A12" s="291" t="s">
        <v>77</v>
      </c>
      <c r="B12" s="302"/>
      <c r="C12" s="303"/>
      <c r="D12" s="304"/>
      <c r="E12" s="304"/>
      <c r="F12" s="304"/>
      <c r="G12" s="187"/>
      <c r="H12" s="187"/>
      <c r="I12" s="187"/>
    </row>
    <row r="13" spans="1:9" ht="12" customHeight="1">
      <c r="A13" s="188" t="s">
        <v>266</v>
      </c>
      <c r="B13" s="228" t="s">
        <v>264</v>
      </c>
      <c r="C13" s="230">
        <v>3280</v>
      </c>
      <c r="D13" s="230">
        <v>4817</v>
      </c>
      <c r="E13" s="230">
        <v>4510</v>
      </c>
      <c r="F13" s="230">
        <v>3424</v>
      </c>
      <c r="G13" s="187"/>
      <c r="H13" s="187"/>
      <c r="I13" s="187"/>
    </row>
    <row r="14" spans="1:9" ht="12" customHeight="1">
      <c r="A14" s="191" t="s">
        <v>185</v>
      </c>
      <c r="B14" s="231" t="s">
        <v>264</v>
      </c>
      <c r="C14" s="234">
        <v>215</v>
      </c>
      <c r="D14" s="235">
        <v>289</v>
      </c>
      <c r="E14" s="235">
        <v>358</v>
      </c>
      <c r="F14" s="235">
        <v>689</v>
      </c>
      <c r="G14" s="187"/>
      <c r="H14" s="187"/>
      <c r="I14" s="187"/>
    </row>
    <row r="15" spans="1:9" ht="12" customHeight="1" thickBot="1">
      <c r="A15" s="193" t="s">
        <v>176</v>
      </c>
      <c r="B15" s="232" t="s">
        <v>264</v>
      </c>
      <c r="C15" s="194">
        <f>SUM(C13:C14)</f>
        <v>3495</v>
      </c>
      <c r="D15" s="194">
        <f t="shared" ref="D15:F15" si="1">SUM(D13:D14)</f>
        <v>5106</v>
      </c>
      <c r="E15" s="194">
        <f t="shared" si="1"/>
        <v>4868</v>
      </c>
      <c r="F15" s="194">
        <f t="shared" si="1"/>
        <v>4113</v>
      </c>
      <c r="G15" s="187"/>
      <c r="H15" s="187"/>
      <c r="I15" s="187"/>
    </row>
    <row r="16" spans="1:9" ht="12" customHeight="1">
      <c r="A16" s="188"/>
      <c r="B16" s="228"/>
      <c r="C16" s="189"/>
      <c r="D16" s="204"/>
      <c r="E16" s="204"/>
      <c r="F16" s="204"/>
      <c r="G16" s="187"/>
      <c r="H16" s="187"/>
      <c r="I16" s="187"/>
    </row>
    <row r="17" spans="1:9" ht="12" customHeight="1">
      <c r="A17" s="291" t="s">
        <v>79</v>
      </c>
      <c r="B17" s="305"/>
      <c r="C17" s="306"/>
      <c r="D17" s="300"/>
      <c r="E17" s="300"/>
      <c r="F17" s="300"/>
      <c r="G17" s="187"/>
      <c r="H17" s="187"/>
      <c r="I17" s="187"/>
    </row>
    <row r="18" spans="1:9" ht="12" customHeight="1">
      <c r="A18" s="188" t="s">
        <v>171</v>
      </c>
      <c r="B18" s="228" t="s">
        <v>264</v>
      </c>
      <c r="C18" s="229">
        <v>9480</v>
      </c>
      <c r="D18" s="230">
        <v>10444</v>
      </c>
      <c r="E18" s="230">
        <v>10513</v>
      </c>
      <c r="F18" s="230">
        <v>6672</v>
      </c>
      <c r="G18" s="187"/>
      <c r="H18" s="187"/>
      <c r="I18" s="187"/>
    </row>
    <row r="19" spans="1:9" ht="12" customHeight="1">
      <c r="A19" s="191" t="s">
        <v>185</v>
      </c>
      <c r="B19" s="231" t="s">
        <v>264</v>
      </c>
      <c r="C19" s="190">
        <v>2493</v>
      </c>
      <c r="D19" s="148">
        <v>1505</v>
      </c>
      <c r="E19" s="148">
        <v>1217</v>
      </c>
      <c r="F19" s="235">
        <v>870</v>
      </c>
      <c r="G19" s="187"/>
      <c r="H19" s="187"/>
      <c r="I19" s="187"/>
    </row>
    <row r="20" spans="1:9" ht="12" customHeight="1" thickBot="1">
      <c r="A20" s="193" t="s">
        <v>176</v>
      </c>
      <c r="B20" s="232" t="s">
        <v>264</v>
      </c>
      <c r="C20" s="194">
        <f>SUM(C18:C19)</f>
        <v>11973</v>
      </c>
      <c r="D20" s="194">
        <f t="shared" ref="D20:F20" si="2">SUM(D18:D19)</f>
        <v>11949</v>
      </c>
      <c r="E20" s="194">
        <f t="shared" si="2"/>
        <v>11730</v>
      </c>
      <c r="F20" s="194">
        <f t="shared" si="2"/>
        <v>7542</v>
      </c>
      <c r="G20" s="187"/>
      <c r="H20" s="187"/>
      <c r="I20" s="187"/>
    </row>
    <row r="21" spans="1:9" ht="12" customHeight="1">
      <c r="A21" s="188"/>
      <c r="B21" s="228"/>
      <c r="C21" s="189"/>
      <c r="D21" s="204"/>
      <c r="E21" s="204"/>
      <c r="F21" s="204"/>
      <c r="G21" s="187"/>
      <c r="H21" s="187"/>
      <c r="I21" s="187"/>
    </row>
    <row r="22" spans="1:9" ht="12" customHeight="1">
      <c r="A22" s="236" t="s">
        <v>81</v>
      </c>
      <c r="B22" s="237" t="s">
        <v>267</v>
      </c>
      <c r="C22" s="238">
        <v>35</v>
      </c>
      <c r="D22" s="238">
        <v>41</v>
      </c>
      <c r="E22" s="238">
        <v>42</v>
      </c>
      <c r="F22" s="238">
        <v>52</v>
      </c>
      <c r="G22" s="187"/>
      <c r="H22" s="187"/>
      <c r="I22" s="187"/>
    </row>
    <row r="23" spans="1:9" ht="12" customHeight="1">
      <c r="A23" s="205" t="s">
        <v>83</v>
      </c>
      <c r="B23" s="239" t="s">
        <v>267</v>
      </c>
      <c r="C23" s="240">
        <v>65</v>
      </c>
      <c r="D23" s="240">
        <v>59</v>
      </c>
      <c r="E23" s="240">
        <v>58</v>
      </c>
      <c r="F23" s="240">
        <v>48</v>
      </c>
      <c r="G23" s="187"/>
      <c r="H23" s="187"/>
      <c r="I23" s="187"/>
    </row>
    <row r="24" spans="1:9" ht="12" customHeight="1">
      <c r="A24" s="241"/>
      <c r="B24" s="228"/>
      <c r="C24" s="189"/>
      <c r="D24" s="204"/>
      <c r="E24" s="204"/>
      <c r="F24" s="204"/>
      <c r="G24" s="187"/>
      <c r="H24" s="187"/>
      <c r="I24" s="187"/>
    </row>
    <row r="25" spans="1:9" ht="12" customHeight="1">
      <c r="A25" s="291" t="s">
        <v>85</v>
      </c>
      <c r="B25" s="305"/>
      <c r="C25" s="306"/>
      <c r="D25" s="300"/>
      <c r="E25" s="300"/>
      <c r="F25" s="300"/>
      <c r="G25" s="187"/>
      <c r="H25" s="187"/>
      <c r="I25" s="187"/>
    </row>
    <row r="26" spans="1:9" ht="12" customHeight="1">
      <c r="A26" s="188" t="s">
        <v>171</v>
      </c>
      <c r="B26" s="228" t="s">
        <v>264</v>
      </c>
      <c r="C26" s="204">
        <v>0</v>
      </c>
      <c r="D26" s="204">
        <v>0</v>
      </c>
      <c r="E26" s="204">
        <v>0</v>
      </c>
      <c r="F26" s="204">
        <v>0</v>
      </c>
      <c r="G26" s="187"/>
      <c r="H26" s="187"/>
      <c r="I26" s="187"/>
    </row>
    <row r="27" spans="1:9" ht="12" customHeight="1">
      <c r="A27" s="191" t="s">
        <v>185</v>
      </c>
      <c r="B27" s="231" t="s">
        <v>264</v>
      </c>
      <c r="C27" s="148">
        <v>4843</v>
      </c>
      <c r="D27" s="148">
        <v>5935</v>
      </c>
      <c r="E27" s="148">
        <v>5045</v>
      </c>
      <c r="F27" s="148">
        <v>6166</v>
      </c>
      <c r="G27" s="187"/>
      <c r="H27" s="187"/>
      <c r="I27" s="187"/>
    </row>
    <row r="28" spans="1:9" ht="12" customHeight="1" thickBot="1">
      <c r="A28" s="193" t="s">
        <v>176</v>
      </c>
      <c r="B28" s="232" t="s">
        <v>264</v>
      </c>
      <c r="C28" s="194">
        <f>SUM(C26:C27)</f>
        <v>4843</v>
      </c>
      <c r="D28" s="194">
        <f t="shared" ref="D28:E28" si="3">SUM(D26:D27)</f>
        <v>5935</v>
      </c>
      <c r="E28" s="194">
        <f t="shared" si="3"/>
        <v>5045</v>
      </c>
      <c r="F28" s="194">
        <f>SUM(F26:F27)</f>
        <v>6166</v>
      </c>
      <c r="G28" s="187"/>
      <c r="H28" s="187"/>
      <c r="I28" s="187"/>
    </row>
    <row r="29" spans="1:9" ht="12" customHeight="1">
      <c r="A29" s="188"/>
      <c r="B29" s="228"/>
      <c r="C29" s="189"/>
      <c r="D29" s="204"/>
      <c r="E29" s="204"/>
      <c r="F29" s="204"/>
      <c r="G29" s="187"/>
      <c r="H29" s="187"/>
      <c r="I29" s="187"/>
    </row>
    <row r="30" spans="1:9" ht="12" customHeight="1">
      <c r="A30" s="291" t="s">
        <v>87</v>
      </c>
      <c r="B30" s="305"/>
      <c r="C30" s="306"/>
      <c r="D30" s="300"/>
      <c r="E30" s="300"/>
      <c r="F30" s="300"/>
      <c r="G30" s="187"/>
      <c r="H30" s="187"/>
      <c r="I30" s="187"/>
    </row>
    <row r="31" spans="1:9" ht="12" customHeight="1">
      <c r="A31" s="188" t="s">
        <v>171</v>
      </c>
      <c r="B31" s="228" t="s">
        <v>264</v>
      </c>
      <c r="C31" s="189">
        <v>0</v>
      </c>
      <c r="D31" s="204">
        <v>575</v>
      </c>
      <c r="E31" s="198" t="s">
        <v>179</v>
      </c>
      <c r="F31" s="198" t="s">
        <v>179</v>
      </c>
      <c r="G31" s="187"/>
      <c r="H31" s="187"/>
      <c r="I31" s="187"/>
    </row>
    <row r="32" spans="1:9" ht="12" customHeight="1">
      <c r="A32" s="191" t="s">
        <v>185</v>
      </c>
      <c r="B32" s="231" t="s">
        <v>264</v>
      </c>
      <c r="C32" s="192">
        <v>0</v>
      </c>
      <c r="D32" s="206">
        <v>0</v>
      </c>
      <c r="E32" s="189" t="s">
        <v>179</v>
      </c>
      <c r="F32" s="189" t="s">
        <v>179</v>
      </c>
      <c r="G32" s="187"/>
      <c r="H32" s="187"/>
      <c r="I32" s="187"/>
    </row>
    <row r="33" spans="1:9" ht="12" customHeight="1" thickBot="1">
      <c r="A33" s="193" t="s">
        <v>176</v>
      </c>
      <c r="B33" s="232" t="s">
        <v>264</v>
      </c>
      <c r="C33" s="196">
        <f>SUM(C31:C32)</f>
        <v>0</v>
      </c>
      <c r="D33" s="196">
        <f>SUM(D31:D32)</f>
        <v>575</v>
      </c>
      <c r="E33" s="196" t="s">
        <v>179</v>
      </c>
      <c r="F33" s="196" t="s">
        <v>179</v>
      </c>
      <c r="G33" s="187"/>
      <c r="H33" s="187"/>
      <c r="I33" s="187"/>
    </row>
    <row r="34" spans="1:9" ht="12" customHeight="1">
      <c r="A34" s="188"/>
      <c r="B34" s="228"/>
      <c r="C34" s="189"/>
      <c r="D34" s="204"/>
      <c r="E34" s="189"/>
      <c r="F34" s="189"/>
      <c r="G34" s="187"/>
      <c r="H34" s="187"/>
      <c r="I34" s="187"/>
    </row>
    <row r="35" spans="1:9" ht="12" customHeight="1">
      <c r="A35" s="291" t="s">
        <v>268</v>
      </c>
      <c r="B35" s="307"/>
      <c r="C35" s="308"/>
      <c r="D35" s="309"/>
      <c r="E35" s="309"/>
      <c r="F35" s="309"/>
      <c r="G35" s="183"/>
      <c r="H35" s="183"/>
      <c r="I35" s="183"/>
    </row>
    <row r="36" spans="1:9" ht="12" customHeight="1">
      <c r="A36" s="188" t="s">
        <v>171</v>
      </c>
      <c r="B36" s="228" t="s">
        <v>269</v>
      </c>
      <c r="C36" s="198">
        <v>541</v>
      </c>
      <c r="D36" s="204">
        <v>576</v>
      </c>
      <c r="E36" s="204">
        <v>529</v>
      </c>
      <c r="F36" s="198" t="s">
        <v>179</v>
      </c>
      <c r="G36" s="187"/>
      <c r="H36" s="187"/>
      <c r="I36" s="187"/>
    </row>
    <row r="37" spans="1:9" ht="12" customHeight="1" thickBot="1">
      <c r="A37" s="199" t="s">
        <v>270</v>
      </c>
      <c r="B37" s="243" t="s">
        <v>269</v>
      </c>
      <c r="C37" s="202">
        <v>71</v>
      </c>
      <c r="D37" s="351">
        <v>282</v>
      </c>
      <c r="E37" s="351">
        <v>243</v>
      </c>
      <c r="F37" s="208" t="s">
        <v>179</v>
      </c>
      <c r="G37" s="187"/>
      <c r="H37" s="177"/>
      <c r="I37" s="187"/>
    </row>
    <row r="38" spans="1:9" ht="12" customHeight="1">
      <c r="A38" s="188"/>
      <c r="B38" s="228"/>
      <c r="C38" s="189"/>
      <c r="D38" s="204"/>
      <c r="E38" s="204"/>
      <c r="F38" s="189"/>
      <c r="G38" s="187"/>
      <c r="H38" s="187"/>
      <c r="I38" s="187"/>
    </row>
    <row r="39" spans="1:9" ht="12" customHeight="1">
      <c r="A39" s="514" t="s">
        <v>90</v>
      </c>
      <c r="B39" s="514"/>
      <c r="C39" s="514"/>
      <c r="D39" s="514"/>
      <c r="E39" s="514"/>
      <c r="F39" s="514"/>
      <c r="G39" s="187"/>
      <c r="H39" s="187"/>
      <c r="I39" s="187"/>
    </row>
    <row r="40" spans="1:9" ht="12" customHeight="1">
      <c r="A40" s="291" t="s">
        <v>91</v>
      </c>
      <c r="B40" s="307"/>
      <c r="C40" s="308"/>
      <c r="D40" s="309"/>
      <c r="E40" s="309"/>
      <c r="F40" s="309"/>
      <c r="G40" s="183"/>
      <c r="H40" s="183"/>
      <c r="I40" s="183"/>
    </row>
    <row r="41" spans="1:9" ht="12" customHeight="1">
      <c r="A41" s="188" t="s">
        <v>271</v>
      </c>
      <c r="B41" s="228" t="s">
        <v>272</v>
      </c>
      <c r="C41" s="190">
        <v>25584</v>
      </c>
      <c r="D41" s="230">
        <v>25584</v>
      </c>
      <c r="E41" s="189" t="s">
        <v>179</v>
      </c>
      <c r="F41" s="189" t="s">
        <v>179</v>
      </c>
      <c r="G41" s="187"/>
      <c r="H41" s="187"/>
      <c r="I41" s="187"/>
    </row>
    <row r="42" spans="1:9" ht="12" customHeight="1">
      <c r="A42" s="191" t="s">
        <v>273</v>
      </c>
      <c r="B42" s="244" t="s">
        <v>272</v>
      </c>
      <c r="C42" s="246">
        <v>4030</v>
      </c>
      <c r="D42" s="245">
        <v>4082</v>
      </c>
      <c r="E42" s="192" t="s">
        <v>179</v>
      </c>
      <c r="F42" s="192" t="s">
        <v>179</v>
      </c>
      <c r="G42" s="187"/>
      <c r="H42" s="177"/>
      <c r="I42" s="187"/>
    </row>
    <row r="43" spans="1:9" ht="12" customHeight="1" thickBot="1">
      <c r="A43" s="193" t="s">
        <v>176</v>
      </c>
      <c r="B43" s="232" t="s">
        <v>272</v>
      </c>
      <c r="C43" s="233">
        <f>SUM(C41:C42)</f>
        <v>29614</v>
      </c>
      <c r="D43" s="233">
        <f>SUM(D41:D42)</f>
        <v>29666</v>
      </c>
      <c r="E43" s="196" t="s">
        <v>179</v>
      </c>
      <c r="F43" s="196" t="s">
        <v>179</v>
      </c>
      <c r="G43" s="187"/>
      <c r="H43" s="177"/>
      <c r="I43" s="187"/>
    </row>
    <row r="44" spans="1:9" ht="12" customHeight="1">
      <c r="A44" s="188"/>
      <c r="B44" s="228"/>
      <c r="C44" s="189"/>
      <c r="D44" s="204"/>
      <c r="E44" s="189"/>
      <c r="F44" s="189"/>
      <c r="G44" s="187"/>
      <c r="H44" s="187"/>
      <c r="I44" s="187"/>
    </row>
    <row r="45" spans="1:9" ht="12" customHeight="1">
      <c r="A45" s="291" t="s">
        <v>93</v>
      </c>
      <c r="B45" s="307"/>
      <c r="C45" s="308"/>
      <c r="D45" s="309"/>
      <c r="E45" s="309"/>
      <c r="F45" s="309"/>
      <c r="G45" s="183"/>
      <c r="H45" s="183"/>
      <c r="I45" s="183"/>
    </row>
    <row r="46" spans="1:9" ht="12" customHeight="1">
      <c r="A46" s="188" t="s">
        <v>171</v>
      </c>
      <c r="B46" s="228" t="s">
        <v>272</v>
      </c>
      <c r="C46" s="190">
        <v>7688</v>
      </c>
      <c r="D46" s="230">
        <v>7537</v>
      </c>
      <c r="E46" s="230">
        <v>7294</v>
      </c>
      <c r="F46" s="230">
        <v>7226</v>
      </c>
      <c r="G46" s="187"/>
      <c r="H46" s="187"/>
      <c r="I46" s="187"/>
    </row>
    <row r="47" spans="1:9" ht="12" customHeight="1">
      <c r="A47" s="191" t="s">
        <v>185</v>
      </c>
      <c r="B47" s="244" t="s">
        <v>272</v>
      </c>
      <c r="C47" s="246">
        <v>1047</v>
      </c>
      <c r="D47" s="245">
        <v>1091</v>
      </c>
      <c r="E47" s="245">
        <v>1126</v>
      </c>
      <c r="F47" s="245">
        <v>1181</v>
      </c>
      <c r="G47" s="187"/>
      <c r="H47" s="187"/>
      <c r="I47" s="187"/>
    </row>
    <row r="48" spans="1:9" ht="12" customHeight="1" thickBot="1">
      <c r="A48" s="193" t="s">
        <v>176</v>
      </c>
      <c r="B48" s="232" t="s">
        <v>272</v>
      </c>
      <c r="C48" s="194">
        <f>SUM(C46:C47)</f>
        <v>8735</v>
      </c>
      <c r="D48" s="194">
        <f t="shared" ref="D48:F48" si="4">SUM(D46:D47)</f>
        <v>8628</v>
      </c>
      <c r="E48" s="194">
        <f t="shared" si="4"/>
        <v>8420</v>
      </c>
      <c r="F48" s="194">
        <f t="shared" si="4"/>
        <v>8407</v>
      </c>
      <c r="G48" s="187"/>
      <c r="H48" s="187"/>
      <c r="I48" s="187"/>
    </row>
    <row r="49" spans="1:9" ht="12" customHeight="1">
      <c r="A49" s="188"/>
      <c r="B49" s="228"/>
      <c r="C49" s="189"/>
      <c r="D49" s="204"/>
      <c r="E49" s="204"/>
      <c r="F49" s="204"/>
      <c r="G49" s="187"/>
      <c r="H49" s="187"/>
      <c r="I49" s="187"/>
    </row>
    <row r="50" spans="1:9" ht="12" customHeight="1">
      <c r="A50" s="291" t="s">
        <v>95</v>
      </c>
      <c r="B50" s="305"/>
      <c r="C50" s="306"/>
      <c r="D50" s="300"/>
      <c r="E50" s="300"/>
      <c r="F50" s="300"/>
      <c r="G50" s="187"/>
      <c r="H50" s="187"/>
      <c r="I50" s="187"/>
    </row>
    <row r="51" spans="1:9" ht="12" customHeight="1">
      <c r="A51" s="188" t="s">
        <v>171</v>
      </c>
      <c r="B51" s="228" t="s">
        <v>272</v>
      </c>
      <c r="C51" s="190">
        <v>1540</v>
      </c>
      <c r="D51" s="230">
        <v>1545</v>
      </c>
      <c r="E51" s="230">
        <v>1468</v>
      </c>
      <c r="F51" s="230">
        <v>1370</v>
      </c>
      <c r="G51" s="187"/>
      <c r="H51" s="187"/>
      <c r="I51" s="187"/>
    </row>
    <row r="52" spans="1:9" ht="12" customHeight="1">
      <c r="A52" s="191" t="s">
        <v>185</v>
      </c>
      <c r="B52" s="244" t="s">
        <v>272</v>
      </c>
      <c r="C52" s="246">
        <v>1230</v>
      </c>
      <c r="D52" s="245">
        <v>1221</v>
      </c>
      <c r="E52" s="206">
        <v>914</v>
      </c>
      <c r="F52" s="206">
        <v>798</v>
      </c>
      <c r="G52" s="187"/>
      <c r="H52" s="187"/>
      <c r="I52" s="187"/>
    </row>
    <row r="53" spans="1:9" ht="12" customHeight="1" thickBot="1">
      <c r="A53" s="193" t="s">
        <v>176</v>
      </c>
      <c r="B53" s="232" t="s">
        <v>272</v>
      </c>
      <c r="C53" s="194">
        <f>SUM(C51:C52)</f>
        <v>2770</v>
      </c>
      <c r="D53" s="194">
        <f t="shared" ref="D53:F53" si="5">SUM(D51:D52)</f>
        <v>2766</v>
      </c>
      <c r="E53" s="194">
        <f t="shared" si="5"/>
        <v>2382</v>
      </c>
      <c r="F53" s="194">
        <f t="shared" si="5"/>
        <v>2168</v>
      </c>
      <c r="G53" s="247"/>
      <c r="H53" s="247"/>
      <c r="I53" s="247"/>
    </row>
    <row r="54" spans="1:9" ht="12" customHeight="1">
      <c r="A54" s="203"/>
      <c r="B54" s="248"/>
      <c r="C54" s="195"/>
      <c r="D54" s="249"/>
      <c r="E54" s="249"/>
      <c r="F54" s="249"/>
      <c r="G54" s="247"/>
      <c r="H54" s="247"/>
      <c r="I54" s="247"/>
    </row>
    <row r="55" spans="1:9" ht="12" customHeight="1">
      <c r="A55" s="300" t="s">
        <v>263</v>
      </c>
      <c r="B55" s="301" t="s">
        <v>170</v>
      </c>
      <c r="C55" s="296">
        <v>2021</v>
      </c>
      <c r="D55" s="294">
        <v>2020</v>
      </c>
      <c r="E55" s="296">
        <v>2019</v>
      </c>
      <c r="F55" s="296">
        <v>2018</v>
      </c>
      <c r="G55" s="187"/>
      <c r="H55" s="187"/>
      <c r="I55" s="187"/>
    </row>
    <row r="56" spans="1:9" ht="12" customHeight="1">
      <c r="A56" s="291" t="s">
        <v>97</v>
      </c>
      <c r="B56" s="305"/>
      <c r="C56" s="306"/>
      <c r="D56" s="300"/>
      <c r="E56" s="300"/>
      <c r="F56" s="300"/>
      <c r="G56" s="247"/>
      <c r="H56" s="247"/>
      <c r="I56" s="247"/>
    </row>
    <row r="57" spans="1:9" ht="12" customHeight="1">
      <c r="A57" s="188" t="s">
        <v>171</v>
      </c>
      <c r="B57" s="228" t="s">
        <v>272</v>
      </c>
      <c r="C57" s="189">
        <v>0</v>
      </c>
      <c r="D57" s="204">
        <v>77</v>
      </c>
      <c r="E57" s="204">
        <v>98</v>
      </c>
      <c r="F57" s="204">
        <v>203</v>
      </c>
      <c r="G57" s="247"/>
      <c r="H57" s="247"/>
      <c r="I57" s="247"/>
    </row>
    <row r="58" spans="1:9" ht="12" customHeight="1">
      <c r="A58" s="191" t="s">
        <v>185</v>
      </c>
      <c r="B58" s="244" t="s">
        <v>272</v>
      </c>
      <c r="C58" s="250">
        <v>54</v>
      </c>
      <c r="D58" s="206">
        <v>234</v>
      </c>
      <c r="E58" s="206">
        <v>161</v>
      </c>
      <c r="F58" s="206">
        <v>135</v>
      </c>
      <c r="G58" s="247"/>
      <c r="H58" s="247"/>
      <c r="I58" s="247"/>
    </row>
    <row r="59" spans="1:9" ht="12" customHeight="1" thickBot="1">
      <c r="A59" s="193" t="s">
        <v>176</v>
      </c>
      <c r="B59" s="232" t="s">
        <v>272</v>
      </c>
      <c r="C59" s="196">
        <f>SUM(C57:C58)</f>
        <v>54</v>
      </c>
      <c r="D59" s="196">
        <f t="shared" ref="D59:F59" si="6">SUM(D57:D58)</f>
        <v>311</v>
      </c>
      <c r="E59" s="196">
        <f t="shared" si="6"/>
        <v>259</v>
      </c>
      <c r="F59" s="196">
        <f t="shared" si="6"/>
        <v>338</v>
      </c>
      <c r="G59" s="247"/>
      <c r="H59" s="247"/>
      <c r="I59" s="247"/>
    </row>
    <row r="60" spans="1:9" ht="12" customHeight="1">
      <c r="A60" s="188"/>
      <c r="B60" s="228"/>
      <c r="C60" s="189"/>
      <c r="D60" s="204"/>
      <c r="E60" s="204"/>
      <c r="F60" s="204"/>
      <c r="G60" s="187"/>
      <c r="H60" s="187"/>
      <c r="I60" s="187"/>
    </row>
    <row r="61" spans="1:9" ht="12" customHeight="1">
      <c r="A61" s="291" t="s">
        <v>274</v>
      </c>
      <c r="B61" s="310"/>
      <c r="C61" s="311"/>
      <c r="D61" s="310"/>
      <c r="E61" s="310"/>
      <c r="F61" s="310"/>
      <c r="G61" s="187"/>
      <c r="H61" s="187"/>
      <c r="I61" s="187"/>
    </row>
    <row r="62" spans="1:9" ht="12" customHeight="1">
      <c r="A62" s="188" t="s">
        <v>171</v>
      </c>
      <c r="B62" s="228" t="s">
        <v>272</v>
      </c>
      <c r="C62" s="189">
        <v>927</v>
      </c>
      <c r="D62" s="204">
        <v>927</v>
      </c>
      <c r="E62" s="189" t="s">
        <v>179</v>
      </c>
      <c r="F62" s="189" t="s">
        <v>179</v>
      </c>
      <c r="G62" s="187"/>
      <c r="H62" s="187"/>
      <c r="I62" s="187"/>
    </row>
    <row r="63" spans="1:9" ht="12" customHeight="1">
      <c r="A63" s="251" t="s">
        <v>185</v>
      </c>
      <c r="B63" s="252" t="s">
        <v>272</v>
      </c>
      <c r="C63" s="250">
        <v>416</v>
      </c>
      <c r="D63" s="253">
        <v>416</v>
      </c>
      <c r="E63" s="250" t="s">
        <v>179</v>
      </c>
      <c r="F63" s="250" t="s">
        <v>179</v>
      </c>
      <c r="G63" s="187"/>
      <c r="H63" s="187"/>
      <c r="I63" s="187"/>
    </row>
    <row r="64" spans="1:9" ht="12" customHeight="1" thickBot="1">
      <c r="A64" s="254" t="s">
        <v>176</v>
      </c>
      <c r="B64" s="255" t="s">
        <v>272</v>
      </c>
      <c r="C64" s="194">
        <f>SUM(C62:C63)</f>
        <v>1343</v>
      </c>
      <c r="D64" s="194">
        <f>SUM(D62:D63)</f>
        <v>1343</v>
      </c>
      <c r="E64" s="196" t="s">
        <v>179</v>
      </c>
      <c r="F64" s="196" t="s">
        <v>179</v>
      </c>
      <c r="G64" s="187"/>
      <c r="H64" s="187"/>
      <c r="I64" s="187"/>
    </row>
    <row r="65" spans="1:9" ht="12" customHeight="1">
      <c r="A65" s="256"/>
      <c r="B65" s="228"/>
      <c r="C65" s="189"/>
      <c r="D65" s="204"/>
      <c r="E65" s="189"/>
      <c r="F65" s="189"/>
      <c r="G65" s="187"/>
      <c r="H65" s="187"/>
      <c r="I65" s="187"/>
    </row>
    <row r="66" spans="1:9" ht="12" customHeight="1">
      <c r="A66" s="291" t="s">
        <v>101</v>
      </c>
      <c r="B66" s="312"/>
      <c r="C66" s="313"/>
      <c r="D66" s="312"/>
      <c r="E66" s="312"/>
      <c r="F66" s="312"/>
      <c r="G66" s="187"/>
      <c r="H66" s="187"/>
      <c r="I66" s="187"/>
    </row>
    <row r="67" spans="1:9" ht="12" customHeight="1">
      <c r="A67" s="188" t="s">
        <v>171</v>
      </c>
      <c r="B67" s="228" t="s">
        <v>272</v>
      </c>
      <c r="C67" s="190">
        <v>13634</v>
      </c>
      <c r="D67" s="230">
        <v>13634</v>
      </c>
      <c r="E67" s="189" t="s">
        <v>179</v>
      </c>
      <c r="F67" s="189" t="s">
        <v>179</v>
      </c>
      <c r="G67" s="187"/>
      <c r="H67" s="187"/>
      <c r="I67" s="187"/>
    </row>
    <row r="68" spans="1:9" ht="12" customHeight="1">
      <c r="A68" s="191" t="s">
        <v>185</v>
      </c>
      <c r="B68" s="244" t="s">
        <v>272</v>
      </c>
      <c r="C68" s="250">
        <v>0</v>
      </c>
      <c r="D68" s="206">
        <v>0</v>
      </c>
      <c r="E68" s="192" t="s">
        <v>179</v>
      </c>
      <c r="F68" s="192" t="s">
        <v>179</v>
      </c>
      <c r="G68" s="187"/>
      <c r="H68" s="187"/>
      <c r="I68" s="187"/>
    </row>
    <row r="69" spans="1:9" ht="12" customHeight="1" thickBot="1">
      <c r="A69" s="193" t="s">
        <v>176</v>
      </c>
      <c r="B69" s="232" t="s">
        <v>272</v>
      </c>
      <c r="C69" s="194">
        <f>SUM(C67:C68)</f>
        <v>13634</v>
      </c>
      <c r="D69" s="194">
        <f>SUM(D67:D68)</f>
        <v>13634</v>
      </c>
      <c r="E69" s="196" t="s">
        <v>179</v>
      </c>
      <c r="F69" s="196" t="s">
        <v>179</v>
      </c>
      <c r="G69" s="187"/>
      <c r="H69" s="187"/>
      <c r="I69" s="187"/>
    </row>
    <row r="70" spans="1:9" ht="12" customHeight="1">
      <c r="A70" s="188"/>
      <c r="B70" s="228"/>
      <c r="C70" s="189"/>
      <c r="D70" s="204"/>
      <c r="E70" s="189"/>
      <c r="F70" s="189"/>
      <c r="G70" s="187"/>
      <c r="H70" s="187"/>
      <c r="I70" s="187"/>
    </row>
    <row r="71" spans="1:9" ht="12" customHeight="1">
      <c r="A71" s="514" t="s">
        <v>103</v>
      </c>
      <c r="B71" s="514"/>
      <c r="C71" s="514"/>
      <c r="D71" s="514"/>
      <c r="E71" s="514"/>
      <c r="F71" s="514"/>
      <c r="G71" s="187"/>
      <c r="H71" s="187"/>
      <c r="I71" s="187"/>
    </row>
    <row r="72" spans="1:9" ht="12" customHeight="1">
      <c r="A72" s="291" t="s">
        <v>275</v>
      </c>
      <c r="B72" s="314"/>
      <c r="C72" s="315"/>
      <c r="D72" s="316"/>
      <c r="E72" s="316"/>
      <c r="F72" s="316"/>
      <c r="G72" s="183"/>
      <c r="H72" s="183"/>
      <c r="I72" s="183"/>
    </row>
    <row r="73" spans="1:9" ht="12" customHeight="1">
      <c r="A73" s="188" t="s">
        <v>171</v>
      </c>
      <c r="B73" s="228" t="s">
        <v>276</v>
      </c>
      <c r="C73" s="190">
        <v>1959</v>
      </c>
      <c r="D73" s="230">
        <v>2644</v>
      </c>
      <c r="E73" s="230">
        <v>4597</v>
      </c>
      <c r="F73" s="230">
        <v>3492</v>
      </c>
      <c r="G73" s="187"/>
      <c r="H73" s="187"/>
      <c r="I73" s="187"/>
    </row>
    <row r="74" spans="1:9" ht="12" customHeight="1">
      <c r="A74" s="191" t="s">
        <v>185</v>
      </c>
      <c r="B74" s="244" t="s">
        <v>276</v>
      </c>
      <c r="C74" s="246">
        <v>3959</v>
      </c>
      <c r="D74" s="245">
        <v>3076</v>
      </c>
      <c r="E74" s="245">
        <v>4993</v>
      </c>
      <c r="F74" s="245">
        <v>3403</v>
      </c>
      <c r="G74" s="187"/>
      <c r="H74" s="187"/>
      <c r="I74" s="187"/>
    </row>
    <row r="75" spans="1:9" ht="12" customHeight="1" thickBot="1">
      <c r="A75" s="193" t="s">
        <v>176</v>
      </c>
      <c r="B75" s="232" t="s">
        <v>276</v>
      </c>
      <c r="C75" s="194">
        <f>SUM(C73:C74)</f>
        <v>5918</v>
      </c>
      <c r="D75" s="194">
        <f>SUM(D73:D74)</f>
        <v>5720</v>
      </c>
      <c r="E75" s="194">
        <f>SUM(E73:E74)</f>
        <v>9590</v>
      </c>
      <c r="F75" s="194">
        <f>SUM(F73:F74)</f>
        <v>6895</v>
      </c>
      <c r="G75" s="187"/>
      <c r="H75" s="187"/>
      <c r="I75" s="187"/>
    </row>
    <row r="76" spans="1:9" ht="12" customHeight="1">
      <c r="A76" s="256"/>
      <c r="B76" s="228"/>
      <c r="C76" s="189"/>
      <c r="D76" s="204"/>
      <c r="E76" s="204"/>
      <c r="F76" s="204"/>
      <c r="G76" s="187"/>
      <c r="H76" s="187"/>
      <c r="I76" s="187"/>
    </row>
    <row r="77" spans="1:9" ht="12" customHeight="1">
      <c r="A77" s="291" t="s">
        <v>277</v>
      </c>
      <c r="B77" s="310"/>
      <c r="C77" s="311"/>
      <c r="D77" s="310"/>
      <c r="E77" s="310"/>
      <c r="F77" s="310"/>
      <c r="G77" s="187"/>
      <c r="H77" s="187"/>
      <c r="I77" s="187"/>
    </row>
    <row r="78" spans="1:9" ht="12" customHeight="1">
      <c r="A78" s="188" t="s">
        <v>171</v>
      </c>
      <c r="B78" s="228" t="s">
        <v>276</v>
      </c>
      <c r="C78" s="190">
        <v>1806</v>
      </c>
      <c r="D78" s="230">
        <v>4789</v>
      </c>
      <c r="E78" s="230">
        <v>3816</v>
      </c>
      <c r="F78" s="230">
        <v>6262</v>
      </c>
      <c r="G78" s="187"/>
      <c r="H78" s="187"/>
      <c r="I78" s="187"/>
    </row>
    <row r="79" spans="1:9" ht="12" customHeight="1">
      <c r="A79" s="191" t="s">
        <v>278</v>
      </c>
      <c r="B79" s="231" t="s">
        <v>276</v>
      </c>
      <c r="C79" s="207">
        <v>1820</v>
      </c>
      <c r="D79" s="245">
        <v>1346</v>
      </c>
      <c r="E79" s="206">
        <v>800</v>
      </c>
      <c r="F79" s="245">
        <v>1746</v>
      </c>
      <c r="G79" s="187"/>
      <c r="H79" s="187"/>
      <c r="I79" s="187"/>
    </row>
    <row r="80" spans="1:9" ht="12" customHeight="1" thickBot="1">
      <c r="A80" s="193" t="s">
        <v>176</v>
      </c>
      <c r="B80" s="232" t="s">
        <v>276</v>
      </c>
      <c r="C80" s="194">
        <f>SUM(C78:C79)</f>
        <v>3626</v>
      </c>
      <c r="D80" s="194">
        <f t="shared" ref="D80:F80" si="7">SUM(D78:D79)</f>
        <v>6135</v>
      </c>
      <c r="E80" s="194">
        <f t="shared" si="7"/>
        <v>4616</v>
      </c>
      <c r="F80" s="194">
        <f t="shared" si="7"/>
        <v>8008</v>
      </c>
      <c r="G80" s="187"/>
      <c r="H80" s="187"/>
      <c r="I80" s="187"/>
    </row>
    <row r="81" spans="1:9" ht="12" customHeight="1">
      <c r="A81" s="256"/>
      <c r="B81" s="228"/>
      <c r="C81" s="189"/>
      <c r="D81" s="204"/>
      <c r="E81" s="204"/>
      <c r="F81" s="204"/>
      <c r="G81" s="187"/>
      <c r="H81" s="187"/>
      <c r="I81" s="187"/>
    </row>
    <row r="82" spans="1:9" ht="12" customHeight="1">
      <c r="A82" s="205" t="s">
        <v>104</v>
      </c>
      <c r="B82" s="239" t="s">
        <v>267</v>
      </c>
      <c r="C82" s="266">
        <v>62</v>
      </c>
      <c r="D82" s="240">
        <v>48</v>
      </c>
      <c r="E82" s="240">
        <v>68</v>
      </c>
      <c r="F82" s="240">
        <v>46</v>
      </c>
      <c r="G82" s="187"/>
      <c r="H82" s="177"/>
      <c r="I82" s="187"/>
    </row>
    <row r="83" spans="1:9" ht="12" customHeight="1">
      <c r="A83" s="257" t="s">
        <v>106</v>
      </c>
      <c r="B83" s="258" t="s">
        <v>267</v>
      </c>
      <c r="C83" s="267">
        <v>38</v>
      </c>
      <c r="D83" s="240">
        <v>52</v>
      </c>
      <c r="E83" s="240">
        <v>32</v>
      </c>
      <c r="F83" s="240">
        <v>54</v>
      </c>
      <c r="G83" s="187"/>
      <c r="H83" s="187"/>
      <c r="I83" s="187"/>
    </row>
    <row r="84" spans="1:9" ht="12" customHeight="1">
      <c r="A84" s="203"/>
      <c r="B84" s="248"/>
      <c r="C84" s="195"/>
      <c r="D84" s="249"/>
      <c r="E84" s="249"/>
      <c r="F84" s="249"/>
      <c r="G84" s="187"/>
      <c r="H84" s="187"/>
      <c r="I84" s="187"/>
    </row>
    <row r="85" spans="1:9" ht="12" customHeight="1">
      <c r="A85" s="514" t="s">
        <v>112</v>
      </c>
      <c r="B85" s="514"/>
      <c r="C85" s="514"/>
      <c r="D85" s="514"/>
      <c r="E85" s="514"/>
      <c r="F85" s="514"/>
      <c r="G85" s="187"/>
      <c r="H85" s="187"/>
      <c r="I85" s="187"/>
    </row>
    <row r="86" spans="1:9" ht="12" customHeight="1">
      <c r="A86" s="291" t="s">
        <v>113</v>
      </c>
      <c r="B86" s="317"/>
      <c r="C86" s="318"/>
      <c r="D86" s="317"/>
      <c r="E86" s="317"/>
      <c r="F86" s="317"/>
      <c r="G86" s="187"/>
      <c r="H86" s="187"/>
      <c r="I86" s="187"/>
    </row>
    <row r="87" spans="1:9" ht="12" customHeight="1">
      <c r="A87" s="188" t="s">
        <v>279</v>
      </c>
      <c r="B87" s="105" t="s">
        <v>276</v>
      </c>
      <c r="C87" s="524">
        <v>15179</v>
      </c>
      <c r="D87" s="525">
        <v>8464</v>
      </c>
      <c r="E87" s="526" t="s">
        <v>179</v>
      </c>
      <c r="F87" s="526" t="s">
        <v>179</v>
      </c>
      <c r="G87" s="187"/>
      <c r="H87" s="187"/>
      <c r="I87" s="187"/>
    </row>
    <row r="88" spans="1:9" ht="12" customHeight="1">
      <c r="A88" s="191" t="s">
        <v>185</v>
      </c>
      <c r="B88" s="109" t="s">
        <v>276</v>
      </c>
      <c r="C88" s="527">
        <v>334</v>
      </c>
      <c r="D88" s="528">
        <v>194</v>
      </c>
      <c r="E88" s="526" t="s">
        <v>179</v>
      </c>
      <c r="F88" s="526" t="s">
        <v>179</v>
      </c>
      <c r="G88" s="187"/>
      <c r="H88" s="187"/>
      <c r="I88" s="187"/>
    </row>
    <row r="89" spans="1:9" s="272" customFormat="1" ht="12" customHeight="1" thickBot="1">
      <c r="A89" s="319" t="s">
        <v>176</v>
      </c>
      <c r="B89" s="320" t="s">
        <v>276</v>
      </c>
      <c r="C89" s="321">
        <f>SUM(C87:C88)</f>
        <v>15513</v>
      </c>
      <c r="D89" s="321">
        <f>SUM(D87:D88)</f>
        <v>8658</v>
      </c>
      <c r="E89" s="322" t="s">
        <v>179</v>
      </c>
      <c r="F89" s="322" t="s">
        <v>179</v>
      </c>
      <c r="G89" s="323"/>
      <c r="H89" s="323"/>
      <c r="I89" s="323"/>
    </row>
    <row r="90" spans="1:9" ht="12" customHeight="1">
      <c r="A90" s="100"/>
      <c r="B90" s="100"/>
      <c r="C90" s="163"/>
      <c r="D90" s="100"/>
      <c r="E90" s="100"/>
      <c r="F90" s="100"/>
      <c r="G90" s="187"/>
      <c r="H90" s="187"/>
      <c r="I90" s="187"/>
    </row>
    <row r="91" spans="1:9" ht="12" customHeight="1">
      <c r="A91" s="259" t="s">
        <v>191</v>
      </c>
      <c r="B91" s="260"/>
      <c r="C91" s="261"/>
      <c r="D91" s="262"/>
      <c r="E91" s="262"/>
      <c r="F91" s="262"/>
      <c r="G91" s="183"/>
      <c r="H91" s="183"/>
      <c r="I91" s="183"/>
    </row>
    <row r="92" spans="1:9" ht="12" customHeight="1">
      <c r="A92" s="513" t="s">
        <v>280</v>
      </c>
      <c r="B92" s="513"/>
      <c r="C92" s="513"/>
      <c r="D92" s="513"/>
      <c r="E92" s="513"/>
      <c r="F92" s="513"/>
      <c r="G92" s="183"/>
      <c r="H92" s="183"/>
      <c r="I92" s="183"/>
    </row>
    <row r="93" spans="1:9" ht="16.5" customHeight="1">
      <c r="A93" s="513" t="s">
        <v>281</v>
      </c>
      <c r="B93" s="513"/>
      <c r="C93" s="513"/>
      <c r="D93" s="513"/>
      <c r="E93" s="513"/>
      <c r="F93" s="513"/>
      <c r="G93" s="183"/>
      <c r="H93" s="183"/>
      <c r="I93" s="183"/>
    </row>
    <row r="94" spans="1:9" ht="12" customHeight="1">
      <c r="A94" s="513" t="s">
        <v>282</v>
      </c>
      <c r="B94" s="513"/>
      <c r="C94" s="513"/>
      <c r="D94" s="513"/>
      <c r="E94" s="513"/>
      <c r="F94" s="513"/>
      <c r="G94" s="183"/>
      <c r="H94" s="183"/>
      <c r="I94" s="183"/>
    </row>
    <row r="95" spans="1:9" ht="12" customHeight="1">
      <c r="A95" s="513" t="s">
        <v>283</v>
      </c>
      <c r="B95" s="513"/>
      <c r="C95" s="513"/>
      <c r="D95" s="513"/>
      <c r="E95" s="513"/>
      <c r="F95" s="513"/>
      <c r="G95" s="183"/>
      <c r="H95" s="183"/>
      <c r="I95" s="183"/>
    </row>
    <row r="96" spans="1:9" ht="12" customHeight="1">
      <c r="A96" s="513" t="s">
        <v>284</v>
      </c>
      <c r="B96" s="513"/>
      <c r="C96" s="513"/>
      <c r="D96" s="513"/>
      <c r="E96" s="513"/>
      <c r="F96" s="513"/>
      <c r="G96" s="183"/>
      <c r="H96" s="183"/>
      <c r="I96" s="183"/>
    </row>
    <row r="97" spans="1:9" ht="12" customHeight="1">
      <c r="A97" s="513" t="s">
        <v>285</v>
      </c>
      <c r="B97" s="513"/>
      <c r="C97" s="513"/>
      <c r="D97" s="513"/>
      <c r="E97" s="513"/>
      <c r="F97" s="513"/>
      <c r="G97" s="183"/>
      <c r="H97" s="183"/>
      <c r="I97" s="183"/>
    </row>
    <row r="98" spans="1:9" ht="12" customHeight="1">
      <c r="A98" s="513" t="s">
        <v>286</v>
      </c>
      <c r="B98" s="513"/>
      <c r="C98" s="513"/>
      <c r="D98" s="513"/>
      <c r="E98" s="513"/>
      <c r="F98" s="513"/>
      <c r="G98" s="183"/>
      <c r="H98" s="183"/>
      <c r="I98" s="183"/>
    </row>
    <row r="99" spans="1:9" ht="16.5" customHeight="1">
      <c r="A99" s="513" t="s">
        <v>287</v>
      </c>
      <c r="B99" s="513"/>
      <c r="C99" s="513"/>
      <c r="D99" s="513"/>
      <c r="E99" s="513"/>
      <c r="F99" s="513"/>
      <c r="G99" s="183"/>
      <c r="H99" s="183"/>
      <c r="I99" s="183"/>
    </row>
    <row r="100" spans="1:9" ht="12" customHeight="1">
      <c r="A100" s="513" t="s">
        <v>288</v>
      </c>
      <c r="B100" s="513"/>
      <c r="C100" s="513"/>
      <c r="D100" s="513"/>
      <c r="E100" s="513"/>
      <c r="F100" s="513"/>
      <c r="G100" s="183"/>
      <c r="H100" s="183"/>
      <c r="I100" s="183"/>
    </row>
    <row r="101" spans="1:9" ht="12" customHeight="1">
      <c r="A101" s="513" t="s">
        <v>289</v>
      </c>
      <c r="B101" s="513"/>
      <c r="C101" s="513"/>
      <c r="D101" s="513"/>
      <c r="E101" s="513"/>
      <c r="F101" s="513"/>
      <c r="G101" s="183"/>
      <c r="H101" s="183"/>
      <c r="I101" s="183"/>
    </row>
    <row r="102" spans="1:9" ht="12" customHeight="1">
      <c r="A102" s="513" t="s">
        <v>290</v>
      </c>
      <c r="B102" s="513"/>
      <c r="C102" s="513"/>
      <c r="D102" s="513"/>
      <c r="E102" s="513"/>
      <c r="F102" s="513"/>
      <c r="G102" s="183"/>
      <c r="H102" s="183"/>
      <c r="I102" s="183"/>
    </row>
    <row r="103" spans="1:9" ht="12" customHeight="1">
      <c r="A103" s="515" t="s">
        <v>291</v>
      </c>
      <c r="B103" s="515"/>
      <c r="C103" s="515"/>
      <c r="D103" s="515"/>
      <c r="E103" s="515"/>
      <c r="F103" s="515"/>
      <c r="G103" s="183"/>
      <c r="H103" s="183"/>
      <c r="I103" s="183"/>
    </row>
    <row r="104" spans="1:9" ht="16.5" customHeight="1">
      <c r="A104" s="513" t="s">
        <v>292</v>
      </c>
      <c r="B104" s="513"/>
      <c r="C104" s="513"/>
      <c r="D104" s="513"/>
      <c r="E104" s="513"/>
      <c r="F104" s="513"/>
      <c r="G104" s="183"/>
      <c r="H104" s="183"/>
      <c r="I104" s="183"/>
    </row>
    <row r="105" spans="1:9" ht="12" customHeight="1">
      <c r="A105" s="183"/>
      <c r="B105" s="222"/>
      <c r="C105" s="184"/>
      <c r="D105" s="183"/>
      <c r="E105" s="183"/>
      <c r="F105" s="183"/>
      <c r="G105" s="183"/>
      <c r="H105" s="183"/>
      <c r="I105" s="183"/>
    </row>
  </sheetData>
  <sheetProtection sheet="1" objects="1" scenarios="1" selectLockedCells="1" selectUnlockedCells="1"/>
  <mergeCells count="16">
    <mergeCell ref="A101:F101"/>
    <mergeCell ref="A102:F102"/>
    <mergeCell ref="A103:F103"/>
    <mergeCell ref="A104:F104"/>
    <mergeCell ref="A95:F95"/>
    <mergeCell ref="A96:F96"/>
    <mergeCell ref="A97:F97"/>
    <mergeCell ref="A98:F98"/>
    <mergeCell ref="A99:F99"/>
    <mergeCell ref="A100:F100"/>
    <mergeCell ref="A94:F94"/>
    <mergeCell ref="A39:F39"/>
    <mergeCell ref="A71:F71"/>
    <mergeCell ref="A85:F85"/>
    <mergeCell ref="A92:F92"/>
    <mergeCell ref="A93:F93"/>
  </mergeCells>
  <hyperlinks>
    <hyperlink ref="F1" location="'Data Contents'!B1" display="Data Contents" xr:uid="{959FCA94-3F6D-4015-89A6-3583E282969C}"/>
  </hyperlinks>
  <pageMargins left="0.7" right="0.7" top="0.75" bottom="0.75" header="0.3" footer="0.3"/>
  <pageSetup scale="99" fitToHeight="0" orientation="portrait" horizontalDpi="1200" verticalDpi="1200" r:id="rId1"/>
  <rowBreaks count="1" manualBreakCount="1">
    <brk id="54"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J47"/>
  <sheetViews>
    <sheetView topLeftCell="A10" zoomScaleNormal="100" workbookViewId="0">
      <selection sqref="A1:F46"/>
    </sheetView>
  </sheetViews>
  <sheetFormatPr defaultRowHeight="12" customHeight="1"/>
  <cols>
    <col min="1" max="1" width="45.42578125" customWidth="1"/>
    <col min="2" max="2" width="10" bestFit="1" customWidth="1"/>
    <col min="3" max="5" width="9.7109375" customWidth="1"/>
    <col min="6" max="6" width="11.28515625" customWidth="1"/>
    <col min="8" max="8" width="13" customWidth="1"/>
  </cols>
  <sheetData>
    <row r="1" spans="1:9" ht="15">
      <c r="F1" s="434" t="s">
        <v>7</v>
      </c>
    </row>
    <row r="2" spans="1:9" ht="12" customHeight="1">
      <c r="A2" s="219"/>
      <c r="B2" s="219"/>
      <c r="C2" s="219"/>
      <c r="D2" s="219"/>
      <c r="E2" s="219"/>
    </row>
    <row r="3" spans="1:9" ht="23.25">
      <c r="A3" s="281" t="s">
        <v>293</v>
      </c>
      <c r="B3" s="324"/>
      <c r="C3" s="282"/>
      <c r="D3" s="292"/>
      <c r="E3" s="292"/>
      <c r="F3" s="293"/>
    </row>
    <row r="4" spans="1:9" ht="12" customHeight="1">
      <c r="A4" s="219"/>
      <c r="B4" s="219"/>
      <c r="C4" s="219"/>
      <c r="D4" s="219"/>
      <c r="E4" s="219"/>
    </row>
    <row r="5" spans="1:9" ht="12" customHeight="1">
      <c r="A5" s="294" t="s">
        <v>169</v>
      </c>
      <c r="B5" s="301" t="s">
        <v>170</v>
      </c>
      <c r="C5" s="296">
        <v>2021</v>
      </c>
      <c r="D5" s="296">
        <v>2020</v>
      </c>
      <c r="E5" s="296">
        <v>2019</v>
      </c>
      <c r="F5" s="296">
        <v>2018</v>
      </c>
      <c r="G5" s="187"/>
      <c r="H5" s="187"/>
      <c r="I5" s="187"/>
    </row>
    <row r="6" spans="1:9" ht="12" customHeight="1">
      <c r="A6" s="291" t="s">
        <v>115</v>
      </c>
      <c r="B6" s="300"/>
      <c r="C6" s="306"/>
      <c r="D6" s="300"/>
      <c r="E6" s="300"/>
      <c r="F6" s="300"/>
      <c r="G6" s="187"/>
      <c r="H6" s="187"/>
      <c r="I6" s="187"/>
    </row>
    <row r="7" spans="1:9" ht="12" customHeight="1">
      <c r="A7" s="263" t="s">
        <v>116</v>
      </c>
      <c r="B7" s="264" t="s">
        <v>294</v>
      </c>
      <c r="C7" s="265"/>
      <c r="D7" s="195"/>
      <c r="E7" s="195"/>
      <c r="F7" s="195"/>
      <c r="G7" s="187"/>
      <c r="H7" s="187"/>
      <c r="I7" s="187"/>
    </row>
    <row r="8" spans="1:9" ht="12" customHeight="1">
      <c r="A8" s="191" t="s">
        <v>295</v>
      </c>
      <c r="B8" s="231" t="s">
        <v>296</v>
      </c>
      <c r="C8" s="207">
        <v>852987</v>
      </c>
      <c r="D8" s="207">
        <v>614990</v>
      </c>
      <c r="E8" s="207">
        <v>563919</v>
      </c>
      <c r="F8" s="207">
        <v>580774</v>
      </c>
      <c r="G8" s="187"/>
      <c r="H8" s="177"/>
      <c r="I8" s="187"/>
    </row>
    <row r="9" spans="1:9" ht="12" customHeight="1">
      <c r="A9" s="191" t="s">
        <v>297</v>
      </c>
      <c r="B9" s="228" t="s">
        <v>296</v>
      </c>
      <c r="C9" s="190">
        <v>1463836</v>
      </c>
      <c r="D9" s="207">
        <v>1842001</v>
      </c>
      <c r="E9" s="207">
        <v>2124996</v>
      </c>
      <c r="F9" s="207">
        <v>2024715</v>
      </c>
      <c r="G9" s="187"/>
      <c r="H9" s="177"/>
      <c r="I9" s="187"/>
    </row>
    <row r="10" spans="1:9" ht="12" customHeight="1">
      <c r="A10" s="205" t="s">
        <v>117</v>
      </c>
      <c r="B10" s="239" t="s">
        <v>294</v>
      </c>
      <c r="C10" s="266"/>
      <c r="D10" s="266"/>
      <c r="E10" s="266"/>
      <c r="F10" s="266"/>
      <c r="G10" s="187"/>
      <c r="H10" s="177"/>
      <c r="I10" s="187"/>
    </row>
    <row r="11" spans="1:9" ht="12" customHeight="1">
      <c r="A11" s="188" t="s">
        <v>295</v>
      </c>
      <c r="B11" s="228" t="s">
        <v>296</v>
      </c>
      <c r="C11" s="207">
        <v>209450</v>
      </c>
      <c r="D11" s="207">
        <v>206230</v>
      </c>
      <c r="E11" s="207">
        <v>212942</v>
      </c>
      <c r="F11" s="207">
        <v>203611</v>
      </c>
      <c r="G11" s="187"/>
      <c r="H11" s="177"/>
      <c r="I11" s="187"/>
    </row>
    <row r="12" spans="1:9" ht="12" customHeight="1">
      <c r="A12" s="191" t="s">
        <v>185</v>
      </c>
      <c r="B12" s="231" t="s">
        <v>296</v>
      </c>
      <c r="C12" s="190">
        <v>171609</v>
      </c>
      <c r="D12" s="190">
        <v>166667</v>
      </c>
      <c r="E12" s="190">
        <v>197009</v>
      </c>
      <c r="F12" s="190">
        <v>198770</v>
      </c>
      <c r="G12" s="187"/>
      <c r="H12" s="187"/>
      <c r="I12" s="187"/>
    </row>
    <row r="13" spans="1:9" ht="12" customHeight="1">
      <c r="A13" s="193" t="s">
        <v>298</v>
      </c>
      <c r="B13" s="232" t="s">
        <v>299</v>
      </c>
      <c r="C13" s="242">
        <v>2.71</v>
      </c>
      <c r="D13" s="242">
        <v>2.83</v>
      </c>
      <c r="E13" s="242">
        <v>3.1</v>
      </c>
      <c r="F13" s="242">
        <v>3.02</v>
      </c>
      <c r="G13" s="187"/>
      <c r="H13" s="187"/>
      <c r="I13" s="187"/>
    </row>
    <row r="14" spans="1:9" ht="12" customHeight="1">
      <c r="A14" s="203"/>
      <c r="B14" s="264"/>
      <c r="C14" s="265"/>
      <c r="D14" s="189"/>
      <c r="E14" s="189"/>
      <c r="F14" s="189"/>
      <c r="G14" s="187"/>
      <c r="H14" s="187"/>
      <c r="I14" s="187"/>
    </row>
    <row r="15" spans="1:9" ht="12" customHeight="1">
      <c r="A15" s="203" t="s">
        <v>300</v>
      </c>
      <c r="B15" s="248" t="s">
        <v>301</v>
      </c>
      <c r="C15" s="195"/>
      <c r="D15" s="189"/>
      <c r="E15" s="189"/>
      <c r="F15" s="189"/>
      <c r="G15" s="187"/>
      <c r="H15" s="187"/>
      <c r="I15" s="187"/>
    </row>
    <row r="16" spans="1:9" ht="12" customHeight="1">
      <c r="A16" s="191" t="s">
        <v>171</v>
      </c>
      <c r="B16" s="231" t="s">
        <v>302</v>
      </c>
      <c r="C16" s="192">
        <v>9.6000000000000002E-2</v>
      </c>
      <c r="D16" s="192">
        <v>6.8000000000000005E-2</v>
      </c>
      <c r="E16" s="192">
        <v>6.2E-2</v>
      </c>
      <c r="F16" s="192">
        <v>0.06</v>
      </c>
      <c r="G16" s="187"/>
      <c r="H16" s="187"/>
      <c r="I16" s="187"/>
    </row>
    <row r="17" spans="1:10" ht="12" customHeight="1">
      <c r="A17" s="191" t="s">
        <v>303</v>
      </c>
      <c r="B17" s="231" t="s">
        <v>302</v>
      </c>
      <c r="C17" s="192">
        <v>0.25900000000000001</v>
      </c>
      <c r="D17" s="192">
        <v>0.39400000000000002</v>
      </c>
      <c r="E17" s="192">
        <v>0.30099999999999999</v>
      </c>
      <c r="F17" s="192">
        <v>0.27600000000000002</v>
      </c>
      <c r="G17" s="187"/>
      <c r="H17" s="187"/>
      <c r="I17" s="187"/>
      <c r="J17" s="187"/>
    </row>
    <row r="18" spans="1:10" ht="12" customHeight="1">
      <c r="A18" s="291" t="s">
        <v>119</v>
      </c>
      <c r="B18" s="300"/>
      <c r="C18" s="306"/>
      <c r="D18" s="300"/>
      <c r="E18" s="300"/>
      <c r="F18" s="300"/>
      <c r="G18" s="187"/>
      <c r="H18" s="187"/>
      <c r="I18" s="187"/>
    </row>
    <row r="19" spans="1:10" ht="12" customHeight="1">
      <c r="A19" s="367" t="s">
        <v>120</v>
      </c>
      <c r="B19" s="248" t="s">
        <v>304</v>
      </c>
      <c r="C19" s="365"/>
      <c r="D19" s="364"/>
      <c r="E19" s="364"/>
      <c r="F19" s="364"/>
      <c r="G19" s="187"/>
      <c r="H19" s="187"/>
      <c r="I19" s="187"/>
    </row>
    <row r="20" spans="1:10" ht="12" customHeight="1">
      <c r="A20" s="188" t="s">
        <v>171</v>
      </c>
      <c r="B20" s="231" t="s">
        <v>304</v>
      </c>
      <c r="C20" s="207">
        <v>4900566</v>
      </c>
      <c r="D20" s="207">
        <v>4172091</v>
      </c>
      <c r="E20" s="207">
        <v>4057689</v>
      </c>
      <c r="F20" s="192" t="s">
        <v>179</v>
      </c>
      <c r="G20" s="187"/>
      <c r="H20" s="187"/>
      <c r="I20" s="187"/>
    </row>
    <row r="21" spans="1:10" ht="12" customHeight="1">
      <c r="A21" s="191" t="s">
        <v>185</v>
      </c>
      <c r="B21" s="231" t="s">
        <v>304</v>
      </c>
      <c r="C21" s="207">
        <v>197622</v>
      </c>
      <c r="D21" s="207">
        <v>288209</v>
      </c>
      <c r="E21" s="207">
        <v>870095</v>
      </c>
      <c r="F21" s="207">
        <v>1079753</v>
      </c>
      <c r="G21" s="187"/>
      <c r="H21" s="187"/>
      <c r="I21" s="187"/>
    </row>
    <row r="22" spans="1:10" ht="12" customHeight="1" thickBot="1">
      <c r="A22" s="193" t="s">
        <v>176</v>
      </c>
      <c r="B22" s="232" t="s">
        <v>304</v>
      </c>
      <c r="C22" s="233">
        <f>SUM(C20:C21)</f>
        <v>5098188</v>
      </c>
      <c r="D22" s="233">
        <f t="shared" ref="D22:F22" si="0">SUM(D20:D21)</f>
        <v>4460300</v>
      </c>
      <c r="E22" s="233">
        <f t="shared" si="0"/>
        <v>4927784</v>
      </c>
      <c r="F22" s="233">
        <f t="shared" si="0"/>
        <v>1079753</v>
      </c>
      <c r="G22" s="187"/>
      <c r="H22" s="187"/>
      <c r="I22" s="187"/>
    </row>
    <row r="23" spans="1:10" ht="12" customHeight="1">
      <c r="A23" s="366"/>
      <c r="B23" s="248"/>
      <c r="C23" s="365"/>
      <c r="D23" s="364"/>
      <c r="E23" s="364"/>
      <c r="F23" s="364"/>
      <c r="G23" s="187"/>
      <c r="H23" s="187"/>
      <c r="I23" s="187"/>
    </row>
    <row r="24" spans="1:10" ht="12" customHeight="1">
      <c r="A24" s="367" t="s">
        <v>305</v>
      </c>
      <c r="B24" s="248" t="s">
        <v>304</v>
      </c>
      <c r="C24" s="365"/>
      <c r="D24" s="364"/>
      <c r="E24" s="364"/>
      <c r="F24" s="364"/>
      <c r="G24" s="187"/>
      <c r="H24" s="187"/>
      <c r="I24" s="187"/>
    </row>
    <row r="25" spans="1:10" ht="12" customHeight="1">
      <c r="A25" s="188" t="s">
        <v>171</v>
      </c>
      <c r="B25" s="231" t="s">
        <v>304</v>
      </c>
      <c r="C25" s="207">
        <v>0</v>
      </c>
      <c r="D25" s="207">
        <v>0</v>
      </c>
      <c r="E25" s="192">
        <v>0</v>
      </c>
      <c r="F25" s="192">
        <v>0</v>
      </c>
      <c r="G25" s="187"/>
      <c r="H25" s="187"/>
      <c r="I25" s="187"/>
    </row>
    <row r="26" spans="1:10" ht="12" customHeight="1">
      <c r="A26" s="191" t="s">
        <v>185</v>
      </c>
      <c r="B26" s="231" t="s">
        <v>304</v>
      </c>
      <c r="C26" s="207">
        <v>0</v>
      </c>
      <c r="D26" s="207">
        <v>0</v>
      </c>
      <c r="E26" s="192">
        <v>0</v>
      </c>
      <c r="F26" s="192">
        <v>0</v>
      </c>
      <c r="G26" s="187"/>
      <c r="H26" s="187"/>
      <c r="I26" s="187"/>
    </row>
    <row r="27" spans="1:10" ht="12" customHeight="1" thickBot="1">
      <c r="A27" s="193" t="s">
        <v>176</v>
      </c>
      <c r="B27" s="232" t="s">
        <v>304</v>
      </c>
      <c r="C27" s="233">
        <f>SUM(C25:C26)</f>
        <v>0</v>
      </c>
      <c r="D27" s="233">
        <f t="shared" ref="D27:F27" si="1">SUM(D25:D26)</f>
        <v>0</v>
      </c>
      <c r="E27" s="233">
        <f t="shared" si="1"/>
        <v>0</v>
      </c>
      <c r="F27" s="233">
        <f t="shared" si="1"/>
        <v>0</v>
      </c>
      <c r="G27" s="187"/>
      <c r="H27" s="187"/>
      <c r="I27" s="187"/>
    </row>
    <row r="28" spans="1:10" ht="12" customHeight="1">
      <c r="A28" s="366"/>
      <c r="B28" s="248"/>
      <c r="C28" s="365"/>
      <c r="D28" s="364"/>
      <c r="E28" s="364"/>
      <c r="F28" s="364"/>
      <c r="G28" s="187"/>
      <c r="H28" s="187"/>
      <c r="I28" s="187"/>
    </row>
    <row r="29" spans="1:10" ht="12" customHeight="1">
      <c r="A29" s="203" t="s">
        <v>306</v>
      </c>
      <c r="B29" s="248" t="s">
        <v>304</v>
      </c>
      <c r="C29" s="195"/>
      <c r="D29" s="189"/>
      <c r="E29" s="189"/>
      <c r="F29" s="189"/>
      <c r="G29" s="187"/>
      <c r="H29" s="187"/>
      <c r="I29" s="187"/>
    </row>
    <row r="30" spans="1:10" ht="12" customHeight="1">
      <c r="A30" s="191" t="s">
        <v>295</v>
      </c>
      <c r="B30" s="231" t="s">
        <v>304</v>
      </c>
      <c r="C30" s="207">
        <v>5831455</v>
      </c>
      <c r="D30" s="207">
        <v>5088668</v>
      </c>
      <c r="E30" s="192" t="s">
        <v>179</v>
      </c>
      <c r="F30" s="192" t="s">
        <v>179</v>
      </c>
      <c r="G30" s="187"/>
      <c r="H30" s="187"/>
      <c r="I30" s="187"/>
    </row>
    <row r="31" spans="1:10" ht="12" customHeight="1">
      <c r="A31" s="191" t="s">
        <v>303</v>
      </c>
      <c r="B31" s="231" t="s">
        <v>304</v>
      </c>
      <c r="C31" s="207">
        <v>1465363</v>
      </c>
      <c r="D31" s="207">
        <v>1414851</v>
      </c>
      <c r="E31" s="192" t="s">
        <v>179</v>
      </c>
      <c r="F31" s="192" t="s">
        <v>179</v>
      </c>
      <c r="G31" s="187"/>
      <c r="H31" s="187"/>
      <c r="I31" s="187"/>
    </row>
    <row r="32" spans="1:10" ht="12" customHeight="1" thickBot="1">
      <c r="A32" s="193" t="s">
        <v>176</v>
      </c>
      <c r="B32" s="232" t="s">
        <v>304</v>
      </c>
      <c r="C32" s="233">
        <v>7296818</v>
      </c>
      <c r="D32" s="233">
        <v>6503519</v>
      </c>
      <c r="E32" s="196" t="s">
        <v>179</v>
      </c>
      <c r="F32" s="196" t="s">
        <v>179</v>
      </c>
      <c r="G32" s="187"/>
      <c r="H32" s="187"/>
      <c r="I32" s="187"/>
    </row>
    <row r="33" spans="1:9" ht="12" customHeight="1">
      <c r="A33" s="188"/>
      <c r="B33" s="228"/>
      <c r="C33" s="189"/>
      <c r="D33" s="250"/>
      <c r="E33" s="189"/>
      <c r="F33" s="189"/>
      <c r="G33" s="187"/>
      <c r="H33" s="187"/>
      <c r="I33" s="187"/>
    </row>
    <row r="34" spans="1:9" ht="12" customHeight="1">
      <c r="A34" s="257" t="s">
        <v>307</v>
      </c>
      <c r="B34" s="258" t="s">
        <v>304</v>
      </c>
      <c r="C34" s="267"/>
      <c r="D34" s="198" t="s">
        <v>269</v>
      </c>
      <c r="E34" s="198" t="s">
        <v>269</v>
      </c>
      <c r="F34" s="198" t="s">
        <v>269</v>
      </c>
      <c r="G34" s="187"/>
      <c r="H34" s="187"/>
      <c r="I34" s="187"/>
    </row>
    <row r="35" spans="1:9" ht="12" customHeight="1">
      <c r="A35" s="188" t="s">
        <v>171</v>
      </c>
      <c r="B35" s="268" t="s">
        <v>304</v>
      </c>
      <c r="C35" s="229">
        <v>264806820</v>
      </c>
      <c r="D35" s="229">
        <v>247379280</v>
      </c>
      <c r="E35" s="190">
        <v>270883260</v>
      </c>
      <c r="F35" s="190">
        <v>254413080</v>
      </c>
      <c r="G35" s="187"/>
      <c r="H35" s="187"/>
      <c r="I35" s="187"/>
    </row>
    <row r="36" spans="1:9" ht="12" customHeight="1">
      <c r="A36" s="191" t="s">
        <v>185</v>
      </c>
      <c r="B36" s="231" t="s">
        <v>304</v>
      </c>
      <c r="C36" s="207">
        <v>189096390</v>
      </c>
      <c r="D36" s="207">
        <v>152764910</v>
      </c>
      <c r="E36" s="207">
        <v>231290154</v>
      </c>
      <c r="F36" s="207">
        <v>241285963</v>
      </c>
      <c r="G36" s="187"/>
      <c r="H36" s="187"/>
      <c r="I36" s="187"/>
    </row>
    <row r="37" spans="1:9" ht="12" customHeight="1">
      <c r="A37" s="203" t="s">
        <v>128</v>
      </c>
      <c r="B37" s="248" t="s">
        <v>304</v>
      </c>
      <c r="C37" s="195"/>
      <c r="D37" s="189" t="s">
        <v>269</v>
      </c>
      <c r="E37" s="189" t="s">
        <v>269</v>
      </c>
      <c r="F37" s="189" t="s">
        <v>269</v>
      </c>
      <c r="G37" s="187"/>
      <c r="H37" s="187"/>
      <c r="I37" s="187"/>
    </row>
    <row r="38" spans="1:9" ht="12" customHeight="1">
      <c r="A38" s="191" t="s">
        <v>171</v>
      </c>
      <c r="B38" s="231" t="s">
        <v>304</v>
      </c>
      <c r="C38" s="207">
        <v>91354608</v>
      </c>
      <c r="D38" s="207">
        <v>92617506</v>
      </c>
      <c r="E38" s="207">
        <v>89232138</v>
      </c>
      <c r="F38" s="207">
        <v>96917256</v>
      </c>
      <c r="G38" s="187"/>
      <c r="H38" s="187"/>
      <c r="I38" s="187"/>
    </row>
    <row r="39" spans="1:9" ht="12" customHeight="1" thickBot="1">
      <c r="A39" s="193" t="s">
        <v>176</v>
      </c>
      <c r="B39" s="232" t="s">
        <v>304</v>
      </c>
      <c r="C39" s="233">
        <v>545257818</v>
      </c>
      <c r="D39" s="233">
        <v>492761696</v>
      </c>
      <c r="E39" s="233">
        <v>591405552</v>
      </c>
      <c r="F39" s="233">
        <v>592616299</v>
      </c>
      <c r="G39" s="183"/>
      <c r="H39" s="183"/>
      <c r="I39" s="183"/>
    </row>
    <row r="40" spans="1:9" ht="12" customHeight="1">
      <c r="A40" s="269"/>
      <c r="B40" s="270"/>
      <c r="C40" s="271"/>
      <c r="D40" s="189"/>
      <c r="E40" s="271"/>
      <c r="F40" s="271"/>
      <c r="G40" s="183"/>
      <c r="H40" s="183"/>
      <c r="I40" s="183"/>
    </row>
    <row r="41" spans="1:9" ht="18" customHeight="1">
      <c r="A41" s="259" t="s">
        <v>191</v>
      </c>
      <c r="B41" s="260"/>
      <c r="C41" s="261"/>
      <c r="D41" s="261"/>
      <c r="E41" s="261"/>
      <c r="F41" s="261"/>
      <c r="G41" s="183"/>
      <c r="H41" s="183"/>
      <c r="I41" s="183"/>
    </row>
    <row r="42" spans="1:9" ht="24.6" customHeight="1">
      <c r="A42" s="513" t="s">
        <v>308</v>
      </c>
      <c r="B42" s="513"/>
      <c r="C42" s="513"/>
      <c r="D42" s="513"/>
      <c r="E42" s="513"/>
      <c r="F42" s="513"/>
      <c r="G42" s="183"/>
      <c r="H42" s="352"/>
      <c r="I42" s="183"/>
    </row>
    <row r="43" spans="1:9" ht="37.5" customHeight="1">
      <c r="A43" s="515" t="s">
        <v>309</v>
      </c>
      <c r="B43" s="515"/>
      <c r="C43" s="515"/>
      <c r="D43" s="515"/>
      <c r="E43" s="515"/>
      <c r="F43" s="515"/>
      <c r="G43" s="183"/>
      <c r="H43" s="352"/>
      <c r="I43" s="183"/>
    </row>
    <row r="44" spans="1:9" ht="41.1" customHeight="1">
      <c r="A44" s="513" t="s">
        <v>310</v>
      </c>
      <c r="B44" s="513"/>
      <c r="C44" s="513"/>
      <c r="D44" s="513"/>
      <c r="E44" s="513"/>
      <c r="F44" s="513"/>
      <c r="G44" s="183"/>
      <c r="H44" s="183"/>
      <c r="I44" s="183"/>
    </row>
    <row r="45" spans="1:9" ht="15">
      <c r="A45" s="513" t="s">
        <v>311</v>
      </c>
      <c r="B45" s="513"/>
      <c r="C45" s="513"/>
      <c r="D45" s="513"/>
      <c r="E45" s="513"/>
      <c r="F45" s="513"/>
      <c r="G45" s="183"/>
      <c r="H45" s="183"/>
      <c r="I45" s="183"/>
    </row>
    <row r="46" spans="1:9" ht="15">
      <c r="A46" s="513" t="s">
        <v>312</v>
      </c>
      <c r="B46" s="513"/>
      <c r="C46" s="513"/>
      <c r="D46" s="513"/>
      <c r="E46" s="513"/>
      <c r="F46" s="513"/>
      <c r="G46" s="183"/>
      <c r="H46" s="183"/>
      <c r="I46" s="183"/>
    </row>
    <row r="47" spans="1:9" ht="12" customHeight="1">
      <c r="A47" s="183"/>
      <c r="B47" s="222"/>
      <c r="C47" s="184"/>
      <c r="D47" s="184"/>
      <c r="E47" s="184"/>
      <c r="F47" s="183"/>
    </row>
  </sheetData>
  <sheetProtection sheet="1" objects="1" scenarios="1" selectLockedCells="1" selectUnlockedCells="1"/>
  <mergeCells count="5">
    <mergeCell ref="A42:F42"/>
    <mergeCell ref="A43:F43"/>
    <mergeCell ref="A44:F44"/>
    <mergeCell ref="A45:F45"/>
    <mergeCell ref="A46:F46"/>
  </mergeCells>
  <hyperlinks>
    <hyperlink ref="F1" location="'Data Contents'!B1" display="Data Contents" xr:uid="{1547590A-0624-478D-9548-DE77FBF06492}"/>
  </hyperlinks>
  <pageMargins left="0.7" right="0.7" top="0.75" bottom="0.75" header="0.3" footer="0.3"/>
  <pageSetup paperSize="9" scale="91"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08EA9C49F4B524BB18590465D4B678C" ma:contentTypeVersion="13" ma:contentTypeDescription="Create a new document." ma:contentTypeScope="" ma:versionID="174140e16ecfa5c97097239e622c7c9b">
  <xsd:schema xmlns:xsd="http://www.w3.org/2001/XMLSchema" xmlns:xs="http://www.w3.org/2001/XMLSchema" xmlns:p="http://schemas.microsoft.com/office/2006/metadata/properties" xmlns:ns2="53926b9c-c7f7-46ee-bc29-7d2cdb0ffc0d" xmlns:ns3="8043d048-348a-4fc6-974a-ce84b79b439e" targetNamespace="http://schemas.microsoft.com/office/2006/metadata/properties" ma:root="true" ma:fieldsID="dbe3ddf0aee32e87c07b3769f5b50b0b" ns2:_="" ns3:_="">
    <xsd:import namespace="53926b9c-c7f7-46ee-bc29-7d2cdb0ffc0d"/>
    <xsd:import namespace="8043d048-348a-4fc6-974a-ce84b79b439e"/>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LengthInSeconds" minOccurs="0"/>
                <xsd:element ref="ns2:MediaServiceLocation" minOccurs="0"/>
                <xsd:element ref="ns2:MediaServiceAutoKeyPoints" minOccurs="0"/>
                <xsd:element ref="ns2:MediaServiceKeyPoints" minOccurs="0"/>
                <xsd:element ref="ns2:MediaServiceOCR"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3926b9c-c7f7-46ee-bc29-7d2cdb0ffc0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Location" ma:index="15"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OCR" ma:index="18"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043d048-348a-4fc6-974a-ce84b79b439e"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haredWithUsers xmlns="8043d048-348a-4fc6-974a-ce84b79b439e">
      <UserInfo>
        <DisplayName>Bourke, Madeline</DisplayName>
        <AccountId>24</AccountId>
        <AccountType/>
      </UserInfo>
      <UserInfo>
        <DisplayName>Lavender, Leslie</DisplayName>
        <AccountId>46</AccountId>
        <AccountType/>
      </UserInfo>
    </SharedWithUsers>
  </documentManagement>
</p:properties>
</file>

<file path=customXml/itemProps1.xml><?xml version="1.0" encoding="utf-8"?>
<ds:datastoreItem xmlns:ds="http://schemas.openxmlformats.org/officeDocument/2006/customXml" ds:itemID="{78705B67-B0EC-4F94-8C4A-CBFE5C56A64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3926b9c-c7f7-46ee-bc29-7d2cdb0ffc0d"/>
    <ds:schemaRef ds:uri="8043d048-348a-4fc6-974a-ce84b79b439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338D73-C60C-4F4A-B38E-35FB492D6A1E}">
  <ds:schemaRefs>
    <ds:schemaRef ds:uri="http://schemas.microsoft.com/sharepoint/v3/contenttype/forms"/>
  </ds:schemaRefs>
</ds:datastoreItem>
</file>

<file path=customXml/itemProps3.xml><?xml version="1.0" encoding="utf-8"?>
<ds:datastoreItem xmlns:ds="http://schemas.openxmlformats.org/officeDocument/2006/customXml" ds:itemID="{6F219A67-60C6-46C8-9B6E-90F4E5609BC2}">
  <ds:schemaRefs>
    <ds:schemaRef ds:uri="http://schemas.microsoft.com/office/2006/metadata/properties"/>
    <ds:schemaRef ds:uri="http://schemas.microsoft.com/office/infopath/2007/PartnerControls"/>
    <ds:schemaRef ds:uri="8043d048-348a-4fc6-974a-ce84b79b439e"/>
    <ds:schemaRef ds:uri="b5fb1d5c-55d7-40c9-bb33-e8f753449775"/>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vt:i4>
      </vt:variant>
    </vt:vector>
  </HeadingPairs>
  <TitlesOfParts>
    <vt:vector size="13" baseType="lpstr">
      <vt:lpstr>Cover</vt:lpstr>
      <vt:lpstr>Materiality</vt:lpstr>
      <vt:lpstr>Data Contents</vt:lpstr>
      <vt:lpstr>Operational</vt:lpstr>
      <vt:lpstr>Safety &amp; Health</vt:lpstr>
      <vt:lpstr>People</vt:lpstr>
      <vt:lpstr>Community</vt:lpstr>
      <vt:lpstr>Environment</vt:lpstr>
      <vt:lpstr>Energy &amp; GHG</vt:lpstr>
      <vt:lpstr>Key Stats</vt:lpstr>
      <vt:lpstr>Corporate and Financial</vt:lpstr>
      <vt:lpstr>Reporting Framework</vt:lpstr>
      <vt:lpstr>Materiality!Print_Area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Ballot, Elmien</dc:creator>
  <cp:keywords/>
  <dc:description/>
  <cp:lastModifiedBy>Doyle, Kerry-Lee</cp:lastModifiedBy>
  <cp:revision/>
  <cp:lastPrinted>2022-05-17T04:27:42Z</cp:lastPrinted>
  <dcterms:created xsi:type="dcterms:W3CDTF">2021-03-03T21:40:01Z</dcterms:created>
  <dcterms:modified xsi:type="dcterms:W3CDTF">2022-05-17T04:59:26Z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0x010100D08EA9C49F4B524BB18590465D4B678C</vt:lpwstr>
  </property>
  <property fmtid="{D5CDD505-2E9C-101B-9397-08002B2CF9AE}" pid="3" name="_dlc_DocIdItemGuid">
    <vt:lpwstr>18259ce9-895f-43d4-8c99-b00e63ec5532</vt:lpwstr>
  </property>
  <property fmtid="{D5CDD505-2E9C-101B-9397-08002B2CF9AE}" pid="4" name="Order">
    <vt:r8>20200</vt:r8>
  </property>
  <property fmtid="{D5CDD505-2E9C-101B-9397-08002B2CF9AE}" pid="5" name="xd_Signature">
    <vt:bool>false</vt:bool>
  </property>
  <property fmtid="{D5CDD505-2E9C-101B-9397-08002B2CF9AE}" pid="6" name="xd_ProgID">
    <vt:lpwstr/>
  </property>
  <property fmtid="{D5CDD505-2E9C-101B-9397-08002B2CF9AE}" pid="7" name="_ExtendedDescription">
    <vt:lpwstr/>
  </property>
  <property fmtid="{D5CDD505-2E9C-101B-9397-08002B2CF9AE}" pid="8" name="TriggerFlowInfo">
    <vt:lpwstr/>
  </property>
  <property fmtid="{D5CDD505-2E9C-101B-9397-08002B2CF9AE}" pid="9" name="TemplateUrl">
    <vt:lpwstr/>
  </property>
  <property fmtid="{D5CDD505-2E9C-101B-9397-08002B2CF9AE}" pid="10" name="ComplianceAssetId">
    <vt:lpwstr/>
  </property>
</Properties>
</file>